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d.docs.live.net/4b201b4176d7e52e/A.G.R.B/2022/FUEGO 2022/"/>
    </mc:Choice>
  </mc:AlternateContent>
  <xr:revisionPtr revIDLastSave="11" documentId="11_7B9F8FB70F8AAF1E512CB063B5540640E1C1E961" xr6:coauthVersionLast="47" xr6:coauthVersionMax="47" xr10:uidLastSave="{AC825EFC-6FD5-4C32-A2A9-CA5F3E36B530}"/>
  <bookViews>
    <workbookView xWindow="-120" yWindow="-120" windowWidth="29040" windowHeight="15840" tabRatio="778" xr2:uid="{00000000-000D-0000-FFFF-FFFF00000000}"/>
  </bookViews>
  <sheets>
    <sheet name="Ppto. gto op" sheetId="1" r:id="rId1"/>
    <sheet name="ministraciones" sheetId="4" r:id="rId2"/>
    <sheet name="avance-financiero " sheetId="8" r:id="rId3"/>
    <sheet name="avance-físico" sheetId="6" r:id="rId4"/>
    <sheet name="Ppto. SP" sheetId="10" r:id="rId5"/>
  </sheets>
  <definedNames>
    <definedName name="_xlnm.Print_Area" localSheetId="0">'Ppto. gto op'!$A$1:$K$20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 i="1" l="1"/>
  <c r="D11" i="6" l="1"/>
  <c r="K13" i="10"/>
  <c r="K16" i="1"/>
  <c r="T4" i="1" l="1"/>
  <c r="U4" i="1" s="1"/>
  <c r="V4" i="1" s="1"/>
  <c r="T5" i="1"/>
  <c r="U5" i="1" s="1"/>
  <c r="V5" i="1" s="1"/>
  <c r="T6" i="1"/>
  <c r="U6" i="1"/>
  <c r="V6" i="1" s="1"/>
  <c r="T7" i="1"/>
  <c r="T8" i="1"/>
  <c r="S9" i="1"/>
  <c r="S10" i="1"/>
  <c r="T10" i="1" s="1"/>
  <c r="U10" i="1" s="1"/>
  <c r="V10" i="1" s="1"/>
  <c r="S11" i="1"/>
  <c r="T11" i="1" s="1"/>
  <c r="S12" i="1"/>
  <c r="S13" i="1"/>
  <c r="T13" i="1" s="1"/>
  <c r="U13" i="1" s="1"/>
  <c r="V13" i="1" s="1"/>
  <c r="S14" i="1"/>
  <c r="T14" i="1" s="1"/>
  <c r="S15" i="1"/>
  <c r="T15" i="1" s="1"/>
  <c r="S3" i="1"/>
  <c r="U14" i="1" l="1"/>
  <c r="V14" i="1" s="1"/>
  <c r="S16" i="1"/>
  <c r="S18" i="1" s="1"/>
  <c r="T9" i="1"/>
  <c r="U9" i="1" s="1"/>
  <c r="V9" i="1" s="1"/>
  <c r="U8" i="1"/>
  <c r="T3" i="1"/>
  <c r="T12" i="1"/>
  <c r="U12" i="1" s="1"/>
  <c r="V12" i="1" s="1"/>
  <c r="U11" i="1"/>
  <c r="V11" i="1" s="1"/>
  <c r="U15" i="1"/>
  <c r="V15" i="1" s="1"/>
  <c r="U7" i="1"/>
  <c r="V7" i="1" s="1"/>
  <c r="J19" i="1"/>
  <c r="J18" i="1"/>
  <c r="J20" i="1" l="1"/>
  <c r="T16" i="1"/>
  <c r="T19" i="1" s="1"/>
  <c r="U20" i="1" s="1"/>
  <c r="U3" i="1"/>
  <c r="V3" i="1" s="1"/>
  <c r="V8" i="1"/>
  <c r="C8" i="4"/>
  <c r="C7" i="4"/>
  <c r="K41" i="10"/>
  <c r="K40" i="10"/>
  <c r="K39" i="10"/>
  <c r="K38" i="10"/>
  <c r="K37" i="10"/>
  <c r="K36" i="10"/>
  <c r="K35" i="10"/>
  <c r="K34" i="10"/>
  <c r="K33" i="10"/>
  <c r="K32" i="10"/>
  <c r="K31" i="10"/>
  <c r="K30" i="10"/>
  <c r="K29" i="10"/>
  <c r="K28" i="10"/>
  <c r="K27" i="10"/>
  <c r="K26" i="10"/>
  <c r="K25" i="10"/>
  <c r="K24" i="10"/>
  <c r="K23" i="10"/>
  <c r="K22" i="10"/>
  <c r="K10" i="10"/>
  <c r="K9" i="10"/>
  <c r="K12" i="10" s="1"/>
  <c r="K14" i="10" s="1"/>
  <c r="G4" i="1" l="1"/>
  <c r="M4" i="1" s="1"/>
  <c r="N4" i="1" s="1"/>
  <c r="O4" i="1" s="1"/>
  <c r="P4" i="1" s="1"/>
  <c r="V16" i="1"/>
  <c r="U16" i="1"/>
  <c r="I4" i="1"/>
  <c r="K43" i="10"/>
  <c r="G15" i="1"/>
  <c r="I9" i="1"/>
  <c r="I7" i="1"/>
  <c r="J7" i="1" s="1"/>
  <c r="I6" i="1"/>
  <c r="J6" i="1" s="1"/>
  <c r="I5" i="1"/>
  <c r="H3" i="1"/>
  <c r="I3" i="1" l="1"/>
  <c r="H18" i="1"/>
  <c r="H16" i="1"/>
  <c r="I16" i="1" s="1"/>
  <c r="I11" i="1"/>
  <c r="J11" i="1" s="1"/>
  <c r="K45" i="10"/>
  <c r="K47" i="10" s="1"/>
  <c r="J14" i="1"/>
  <c r="I10" i="1"/>
  <c r="J10" i="1" s="1"/>
  <c r="I13" i="1"/>
  <c r="J13" i="1" s="1"/>
  <c r="J5" i="1"/>
  <c r="I8" i="1"/>
  <c r="J8" i="1" s="1"/>
  <c r="I12" i="1"/>
  <c r="J12" i="1" s="1"/>
  <c r="I15" i="1"/>
  <c r="J15" i="1" s="1"/>
  <c r="M15" i="1"/>
  <c r="J3" i="1" l="1"/>
  <c r="I19" i="1"/>
  <c r="M7" i="1"/>
  <c r="N7" i="1" s="1"/>
  <c r="O7" i="1" s="1"/>
  <c r="M6" i="1"/>
  <c r="M5" i="1"/>
  <c r="N5" i="1" s="1"/>
  <c r="O5" i="1" s="1"/>
  <c r="P5" i="1" l="1"/>
  <c r="N6" i="1"/>
  <c r="O6" i="1" s="1"/>
  <c r="B17" i="6"/>
  <c r="C11" i="6"/>
  <c r="P6" i="1" l="1"/>
  <c r="D11" i="4"/>
  <c r="D12" i="4" s="1"/>
  <c r="E11" i="4"/>
  <c r="F11" i="4"/>
  <c r="G11" i="4"/>
  <c r="C26" i="8"/>
  <c r="D26" i="8"/>
  <c r="E26" i="8"/>
  <c r="B26" i="8"/>
  <c r="B27" i="8" s="1"/>
  <c r="E15" i="8"/>
  <c r="C15" i="8"/>
  <c r="B11" i="8"/>
  <c r="E12" i="4" l="1"/>
  <c r="F12" i="4" s="1"/>
  <c r="G12" i="4" s="1"/>
  <c r="C27" i="8"/>
  <c r="D27" i="8" s="1"/>
  <c r="E27" i="8" s="1"/>
  <c r="C17" i="6" l="1"/>
  <c r="C11" i="4" l="1"/>
  <c r="F5" i="6" l="1"/>
  <c r="F17" i="6" s="1"/>
  <c r="E5" i="6"/>
  <c r="E17" i="6" s="1"/>
  <c r="D5" i="6"/>
  <c r="D17" i="6" s="1"/>
  <c r="C18" i="6" l="1"/>
  <c r="D18" i="6" s="1"/>
  <c r="E18" i="6" s="1"/>
  <c r="F18" i="6" s="1"/>
  <c r="P7" i="1" l="1"/>
  <c r="M16" i="1"/>
  <c r="N15" i="1" l="1"/>
  <c r="N16" i="1" s="1"/>
  <c r="O15" i="1" l="1"/>
  <c r="O16" i="1" s="1"/>
  <c r="P15" i="1" l="1"/>
</calcChain>
</file>

<file path=xl/sharedStrings.xml><?xml version="1.0" encoding="utf-8"?>
<sst xmlns="http://schemas.openxmlformats.org/spreadsheetml/2006/main" count="222" uniqueCount="117">
  <si>
    <t xml:space="preserve">EJE ESTRATEGICO </t>
  </si>
  <si>
    <t xml:space="preserve">DESCRIPCIÓN </t>
  </si>
  <si>
    <t xml:space="preserve">CANTIDAD </t>
  </si>
  <si>
    <t xml:space="preserve">PRECIO UNITARIO </t>
  </si>
  <si>
    <t>IMPORTE</t>
  </si>
  <si>
    <t xml:space="preserve">SUBTOTAL DEL PROYECTO </t>
  </si>
  <si>
    <t>IVA (16%)</t>
  </si>
  <si>
    <t xml:space="preserve">TOTAL </t>
  </si>
  <si>
    <t xml:space="preserve">LINEA DE ACCIÓN </t>
  </si>
  <si>
    <t xml:space="preserve">UNIDAD DE MEDIDA </t>
  </si>
  <si>
    <t xml:space="preserve">CALENDARIO FÍSICO </t>
  </si>
  <si>
    <t>Etapa/Concepto</t>
  </si>
  <si>
    <t xml:space="preserve">Ponderación </t>
  </si>
  <si>
    <t xml:space="preserve">1. Proceso de licitación </t>
  </si>
  <si>
    <t xml:space="preserve">Elaboración de bases de licitación y términos de referencia </t>
  </si>
  <si>
    <t>Publicación de convocatoria / Licitación pública abierta</t>
  </si>
  <si>
    <t xml:space="preserve">Fallo </t>
  </si>
  <si>
    <t xml:space="preserve">Firma de Contrato de asignación </t>
  </si>
  <si>
    <t>3- Reporte financiero e informes de avances físicos financieros</t>
  </si>
  <si>
    <t>---</t>
  </si>
  <si>
    <t>Avance acumulado (%)</t>
  </si>
  <si>
    <t>Monto acumulado ($)</t>
  </si>
  <si>
    <t xml:space="preserve">CALENDARIO FINANCIERO Y EROGACIÓN ESTATAL </t>
  </si>
  <si>
    <t xml:space="preserve">Aportación Estatal: </t>
  </si>
  <si>
    <t xml:space="preserve">Aportación Municipal: </t>
  </si>
  <si>
    <t xml:space="preserve">Otros </t>
  </si>
  <si>
    <t xml:space="preserve">Destino </t>
  </si>
  <si>
    <t xml:space="preserve">Concepto </t>
  </si>
  <si>
    <t>Monto</t>
  </si>
  <si>
    <t>Informe de avances fisico - financiero</t>
  </si>
  <si>
    <t>Monto parcial (pesos )</t>
  </si>
  <si>
    <t>Monto acumulado (pesos)</t>
  </si>
  <si>
    <t>Total de aportaciones =</t>
  </si>
  <si>
    <t xml:space="preserve"> Monto total del Programa y/o Proyecto: </t>
  </si>
  <si>
    <t xml:space="preserve">LÍNEA DE ACCIÓN : </t>
  </si>
  <si>
    <t>DIMENSIONAMIENTO SERVICIOS PERSONALES  (CAPITULO 1000)</t>
  </si>
  <si>
    <t xml:space="preserve">PUESTO </t>
  </si>
  <si>
    <t xml:space="preserve">NOMBRE </t>
  </si>
  <si>
    <t xml:space="preserve">DIAS DEL AÑO </t>
  </si>
  <si>
    <t xml:space="preserve">SUELDO ANUAL </t>
  </si>
  <si>
    <t xml:space="preserve">AGUINALDO </t>
  </si>
  <si>
    <t xml:space="preserve">PRIMA VACACIONAL </t>
  </si>
  <si>
    <t xml:space="preserve">IMSS </t>
  </si>
  <si>
    <t>RCV</t>
  </si>
  <si>
    <t xml:space="preserve">INFONAVIT </t>
  </si>
  <si>
    <t xml:space="preserve">TOTAL ANUAL POR TRABAJADOR </t>
  </si>
  <si>
    <t>Total de pago de nomina, aguinaldo, prima vacacional, IMSS, RCV e Infonavit =</t>
  </si>
  <si>
    <t xml:space="preserve">Total = </t>
  </si>
  <si>
    <t xml:space="preserve">MINISTRACIONES </t>
  </si>
  <si>
    <t xml:space="preserve">PLANTILLA / PROGRAMA </t>
  </si>
  <si>
    <t>Asignación de recurso</t>
  </si>
  <si>
    <t xml:space="preserve">línea de inversión </t>
  </si>
  <si>
    <t>Monto parcial ($)</t>
  </si>
  <si>
    <t>Eje 1. Programa de Manejo de Fuego de la Costa Sur</t>
  </si>
  <si>
    <t>Operación de Brigadas Regionales y Coordinador Regional de Manejo del Fuego</t>
  </si>
  <si>
    <t>Programa de Manejo de Fuego de la Costa Sur</t>
  </si>
  <si>
    <t>Dos millones quinientos mil pesos</t>
  </si>
  <si>
    <t>Avance parcial (%)</t>
  </si>
  <si>
    <t xml:space="preserve">EJE ESTRATÉGICO : </t>
  </si>
  <si>
    <t xml:space="preserve">LÍNEA DE ACCIÓN Y/O SUB-PROGRAMA : </t>
  </si>
  <si>
    <t xml:space="preserve">Sub-Total Institucionales  = </t>
  </si>
  <si>
    <t>JEFE DE BRIGADA</t>
  </si>
  <si>
    <t>BRIGADISTA</t>
  </si>
  <si>
    <t xml:space="preserve">VACANTE </t>
  </si>
  <si>
    <t>PROVISIÓN POR FLUCTUACIÓN EN CALCULOS DEL IMSS (mismos que de no ser utilizados se reintegrarán)</t>
  </si>
  <si>
    <t xml:space="preserve">    </t>
  </si>
  <si>
    <t>COORDINADOR DE MANEJO DE FUEGO</t>
  </si>
  <si>
    <t>NORBERTO BAUTISTA ANDALON</t>
  </si>
  <si>
    <t>Total Capítulo 1000</t>
  </si>
  <si>
    <t>IVA</t>
  </si>
  <si>
    <t>SUBTOTAL</t>
  </si>
  <si>
    <t>Servicios personales</t>
  </si>
  <si>
    <t>Gastos Operativos</t>
  </si>
  <si>
    <t>Servicios Personales</t>
  </si>
  <si>
    <t>Otras medidas de carácter laboral y económico provisión por fluctuación en los cálculos del IMSS</t>
  </si>
  <si>
    <t>Gastos operativos</t>
  </si>
  <si>
    <t xml:space="preserve">2. Programa de Manejo de Fuego de la Costa Sur </t>
  </si>
  <si>
    <t xml:space="preserve">Subtotal del Programa de Manejo de Fuego de la Costa Sur = </t>
  </si>
  <si>
    <t>Litros</t>
  </si>
  <si>
    <t>PRIMER TRIMESTRE
1 de enero al 31 de marzo</t>
  </si>
  <si>
    <t xml:space="preserve">TERCER TRIMESTRE
1 julio al 30 de septiembre </t>
  </si>
  <si>
    <t>CUARTO TRIMESTRE
1 octubre al 31 de diciembre</t>
  </si>
  <si>
    <t>SEGUNDO TRIMESTRE
1 de abril al 31 de junio</t>
  </si>
  <si>
    <t xml:space="preserve">a) EJE ESTRATÉGICO : </t>
  </si>
  <si>
    <t xml:space="preserve"> </t>
  </si>
  <si>
    <t>"Manejo del Fuego en el marco de la iniciativa de reducción de emisiones
por deforestación y degradación a través de Junta Intermunicipal de Medio
Ambiente JICOSUR"</t>
  </si>
  <si>
    <t>Combustible para operación de 2 brigadas regionales, 1 coordinador y 1 auxiliar.</t>
  </si>
  <si>
    <t>Realizar servicios de mantenimiento,  según el kilometraje por vehículo.</t>
  </si>
  <si>
    <t>Pago de seguro de vehiculos</t>
  </si>
  <si>
    <t>Adquisicon de lotes de herramienta y equipo de proteccion personal, EPP</t>
  </si>
  <si>
    <t>8 Escobas forestales</t>
  </si>
  <si>
    <t>Realizar  servicios de mantenimiento a motosierras, sopladoras</t>
  </si>
  <si>
    <t>Servicios de mantenimiento a radio repertidoras regionales.</t>
  </si>
  <si>
    <t>pares</t>
  </si>
  <si>
    <t>prendas</t>
  </si>
  <si>
    <t>servicios</t>
  </si>
  <si>
    <t>Pólizas</t>
  </si>
  <si>
    <t>pieza</t>
  </si>
  <si>
    <t xml:space="preserve">Base </t>
  </si>
  <si>
    <t>Operación de 2 Brigadas Regionales y Coordinador Regional de Manejo del Fuego</t>
  </si>
  <si>
    <r>
      <t>CALENDARIO DE MINISTRACIONES:</t>
    </r>
    <r>
      <rPr>
        <b/>
        <sz val="11"/>
        <color rgb="FFFF0000"/>
        <rFont val="Century Gothic"/>
        <family val="2"/>
      </rPr>
      <t xml:space="preserve"> </t>
    </r>
  </si>
  <si>
    <t>Alimentación para atener joranadas de combate de incendios forestales</t>
  </si>
  <si>
    <t>Rehabilitación de camino rústico a torre de detección de incendios Potrero Grande.</t>
  </si>
  <si>
    <r>
      <t>500 lts de Diesel para  una
rehabilitación  de 10 km lineales  de camino tipo brecha, para las tareas se empleará maquinaria tipo Retroexcavadora con capacidad de excavación de 4,348 mm de profundidad, misma que será proporcionada por el H. Ayto. de Tomatlán.</t>
    </r>
    <r>
      <rPr>
        <b/>
        <sz val="10"/>
        <color theme="1"/>
        <rFont val="Calibri"/>
        <family val="2"/>
        <scheme val="minor"/>
      </rPr>
      <t/>
    </r>
  </si>
  <si>
    <r>
      <t xml:space="preserve">
</t>
    </r>
    <r>
      <rPr>
        <b/>
        <sz val="10"/>
        <color theme="1" tint="4.9989318521683403E-2"/>
        <rFont val="Calibri"/>
        <family val="2"/>
        <scheme val="minor"/>
      </rPr>
      <t>Lote</t>
    </r>
  </si>
  <si>
    <t xml:space="preserve">Combustibles y aditivos para 10 meses de operación de 3 vehículos: Pick Up Mitsubishi L200 Placas JS02778 Año 2014 versión Diesel, traccion 4x4 sede Base de operaciones brigada regional JICOSUR 1 Localidad Juan Gil Preciado, La Huerta. Pick Up Mitsubishi L200 Placas JS02676 Año 2014 versión Diesel, traccion 4x4. Sede, base de operaciones brigada regional JICOSUR 2 Localidad El Refugio, Cuautitlán de G.B.  Pick Up Mitsubishi L200 Placas JW99757 versión Diesel, traccion 4x4. Sede, base de operaciones de la coordinación regional manejo del fuego de JICOSUR.   </t>
  </si>
  <si>
    <t xml:space="preserve">Alimentos que será adquirido en tipo lotes de alimentos de la canasta básica no perecederos y perecederos según los comportamientos y operatividad de los incendios a atender, de lo anterior, en el sentido de lo impredecible en magnitud y dinámica de cada evento de la temporada de estiaje. Estos lotes serán proporcionados a  brigada regional JICOSUR 1 y regional JICOSUR 2. </t>
  </si>
  <si>
    <t xml:space="preserve">Servicios a 3 vehículos de 
manejo del fuego: Pick Up Mitsubishi L200 Placas JS02778 Año 2014 versión Diesel, traccion 4x4 sede Base de operaciones brigada regional JICOSUR 1 Localidad Juan Gil Preciado, La Huerta. Pick Up Mitsubishi L200 Placas JS02676 Año 2014 versión Diesel, traccion 4x4. Sede, base de operaciones brigada regional JICOSUR 2 Localidad El Refugio, Cuautitlán de G.B.  Pick Up Mitsubishi L200 Placas JW99757 versión Diesel, traccion 4x4. Sede, base de operaciones de la coordinación regional manejo del fuego de JICOSUR. </t>
  </si>
  <si>
    <t xml:space="preserve">Contratación de seguro de 3 vehículos de manejo del fuego. Pick Up Mitsubishi L200 Placas JS02778 Año 2014 versión Diesel, traccion 4x4 sede Base de operaciones brigada regional JICOSUR 1 Localidad Juan Gil Preciado, La Huerta. Pick Up Mitsubishi L200 Placas JS02676 Año 2014 versión Diesel, traccion 4x4. Sede, base de operaciones brigada regional JICOSUR 2 Localidad El Refugio, Cuautitlán de G.B.  Pick Up Mitsubishi L200 Placas JW99757 versión Diesel, traccion 4x4. Sede, base de operaciones de la coordinación regional manejo del fuego de JICOSUR.  </t>
  </si>
  <si>
    <r>
      <t>10 pares de botas de combatiente de incendios para brigada regional JICOSUR 1. 10 pares de botas de combatiente de incendios para brigada regional JICOSUR 2. Total: 20 Pares de botas.</t>
    </r>
    <r>
      <rPr>
        <b/>
        <sz val="10"/>
        <color rgb="FFFF0000"/>
        <rFont val="Calibri"/>
        <family val="2"/>
        <scheme val="minor"/>
      </rPr>
      <t xml:space="preserve"> </t>
    </r>
  </si>
  <si>
    <t>20 Mascarillas de doble filtro con cartuchos intercambiables, de las cuales 10 mascarillas serán para brigada regional JICOSUR 1 y 10 mascarillas para brigada regional JICOSUR 2.</t>
  </si>
  <si>
    <t>10 Cascos profesionales con nuquera para brigada regional JICOSUR 1, base de operaciones Localidad Juan Gil Preciado, La Huerta.</t>
  </si>
  <si>
    <t>4 servicios completos de mantenimiento a 4 motosierras. 3 servicios completos de mantenimiento a 3 sopladoras. TOTAL: 7 servicios completos de mantenimiento a éste equipo menor especializado.</t>
  </si>
  <si>
    <t xml:space="preserve">2 servicios de mantenimientos a dos equipos de radiocomunicación, mismos que se encuentran ubicados en "Potrero Grande", Localidad de Macuautitlán, Tomatlán, Jalisco y Cerro " Huehuentón", localidad Nacastillo, La Huerta, Jalisco. 1 servicio de mantenimiento a radio base móvil y antena, la cual se encuentra en la base de operaciones regional de JICOSUR. Total: 3 servicios. </t>
  </si>
  <si>
    <t xml:space="preserve"> 10 camisolas amarillas para brigada regional JICOSUR 1. 10 camisolas amarillas para brigada regional JICOSUR 2. Total: 20 camisolas amarillas de manga larga. </t>
  </si>
  <si>
    <t>Stock de medicamentos para reposición de 2 botiquines</t>
  </si>
  <si>
    <t>NUM DE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</si>
</sst>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0.0000%"/>
  </numFmts>
  <fonts count="3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b/>
      <sz val="11"/>
      <color rgb="FFFF0000"/>
      <name val="Calibri"/>
      <family val="2"/>
      <scheme val="minor"/>
    </font>
    <font>
      <b/>
      <sz val="9"/>
      <color rgb="FFFF0000"/>
      <name val="Calibri"/>
      <family val="2"/>
      <scheme val="minor"/>
    </font>
    <font>
      <b/>
      <sz val="10"/>
      <color theme="1"/>
      <name val="Calibri"/>
      <family val="2"/>
      <scheme val="minor"/>
    </font>
    <font>
      <sz val="10"/>
      <color theme="1"/>
      <name val="Calibri"/>
      <family val="2"/>
      <scheme val="minor"/>
    </font>
    <font>
      <b/>
      <sz val="11"/>
      <color rgb="FFFF0000"/>
      <name val="Calibri"/>
      <family val="2"/>
    </font>
    <font>
      <sz val="11"/>
      <color theme="1"/>
      <name val="Century Gothic"/>
      <family val="2"/>
    </font>
    <font>
      <b/>
      <sz val="11"/>
      <color theme="1"/>
      <name val="Century Gothic"/>
      <family val="2"/>
    </font>
    <font>
      <b/>
      <sz val="11"/>
      <color rgb="FFFF0000"/>
      <name val="Century Gothic"/>
      <family val="2"/>
    </font>
    <font>
      <b/>
      <sz val="10"/>
      <name val="Century Gothic"/>
      <family val="2"/>
    </font>
    <font>
      <sz val="11"/>
      <name val="Century Gothic"/>
      <family val="2"/>
    </font>
    <font>
      <b/>
      <sz val="10"/>
      <color rgb="FFFF0000"/>
      <name val="Century Gothic"/>
      <family val="2"/>
    </font>
    <font>
      <b/>
      <sz val="11"/>
      <name val="Century Gothic"/>
      <family val="2"/>
    </font>
    <font>
      <sz val="11"/>
      <color rgb="FFFF0000"/>
      <name val="Century Gothic"/>
      <family val="2"/>
    </font>
    <font>
      <b/>
      <sz val="10"/>
      <color theme="1"/>
      <name val="Century Gothic"/>
      <family val="2"/>
    </font>
    <font>
      <b/>
      <sz val="9"/>
      <color theme="1"/>
      <name val="Century Gothic"/>
      <family val="2"/>
    </font>
    <font>
      <sz val="8"/>
      <color theme="1"/>
      <name val="Century Gothic"/>
      <family val="2"/>
    </font>
    <font>
      <b/>
      <sz val="8"/>
      <color theme="1"/>
      <name val="Century Gothic"/>
      <family val="2"/>
    </font>
    <font>
      <b/>
      <sz val="8"/>
      <name val="Century Gothic"/>
      <family val="2"/>
    </font>
    <font>
      <b/>
      <sz val="8"/>
      <color rgb="FFFF0000"/>
      <name val="Century Gothic"/>
      <family val="2"/>
    </font>
    <font>
      <b/>
      <i/>
      <sz val="8"/>
      <color theme="1"/>
      <name val="Century Gothic"/>
      <family val="2"/>
    </font>
    <font>
      <sz val="9"/>
      <color theme="1"/>
      <name val="Century Gothic"/>
      <family val="2"/>
    </font>
    <font>
      <i/>
      <sz val="8"/>
      <color theme="1"/>
      <name val="Century Gothic"/>
      <family val="2"/>
    </font>
    <font>
      <b/>
      <i/>
      <u/>
      <sz val="11"/>
      <color theme="1"/>
      <name val="Century Gothic"/>
      <family val="2"/>
    </font>
    <font>
      <b/>
      <sz val="10"/>
      <color rgb="FFFF0000"/>
      <name val="Calibri"/>
      <family val="2"/>
      <scheme val="minor"/>
    </font>
    <font>
      <sz val="10"/>
      <color theme="1"/>
      <name val="Century Gothic"/>
      <family val="2"/>
    </font>
    <font>
      <b/>
      <sz val="10"/>
      <color theme="1" tint="4.9989318521683403E-2"/>
      <name val="Calibri"/>
      <family val="2"/>
      <scheme val="minor"/>
    </font>
    <font>
      <sz val="11"/>
      <color theme="1" tint="4.9989318521683403E-2"/>
      <name val="Calibri"/>
      <family val="2"/>
      <scheme val="minor"/>
    </font>
    <font>
      <b/>
      <sz val="11"/>
      <color theme="1" tint="4.9989318521683403E-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style="thin">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medium">
        <color auto="1"/>
      </right>
      <top style="thin">
        <color indexed="64"/>
      </top>
      <bottom/>
      <diagonal/>
    </border>
    <border>
      <left/>
      <right style="medium">
        <color auto="1"/>
      </right>
      <top/>
      <bottom/>
      <diagonal/>
    </border>
    <border>
      <left style="medium">
        <color auto="1"/>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5">
    <xf numFmtId="0" fontId="0" fillId="0" borderId="0" xfId="0"/>
    <xf numFmtId="0" fontId="2" fillId="0" borderId="0" xfId="0" applyFont="1"/>
    <xf numFmtId="0" fontId="5" fillId="0" borderId="0" xfId="0" applyFont="1" applyAlignment="1">
      <alignment horizontal="center"/>
    </xf>
    <xf numFmtId="0" fontId="4" fillId="0" borderId="0" xfId="0" applyFont="1"/>
    <xf numFmtId="44" fontId="0" fillId="0" borderId="0" xfId="1" applyFont="1"/>
    <xf numFmtId="0" fontId="6" fillId="0" borderId="0" xfId="0" applyFont="1" applyAlignment="1">
      <alignment horizontal="left" wrapText="1"/>
    </xf>
    <xf numFmtId="0" fontId="5" fillId="0" borderId="0" xfId="0" applyFont="1"/>
    <xf numFmtId="0" fontId="0" fillId="0" borderId="0" xfId="0" applyAlignment="1">
      <alignment horizontal="left" wrapText="1"/>
    </xf>
    <xf numFmtId="44" fontId="0" fillId="0" borderId="0" xfId="0" applyNumberFormat="1"/>
    <xf numFmtId="0" fontId="0" fillId="0" borderId="0" xfId="0" applyAlignment="1">
      <alignment horizontal="left" wrapText="1"/>
    </xf>
    <xf numFmtId="2" fontId="0" fillId="0" borderId="0" xfId="2" applyNumberFormat="1" applyFont="1"/>
    <xf numFmtId="1" fontId="0" fillId="0" borderId="0" xfId="2" applyNumberFormat="1" applyFont="1"/>
    <xf numFmtId="0" fontId="9" fillId="0" borderId="0" xfId="0" applyFont="1" applyFill="1" applyBorder="1" applyAlignment="1">
      <alignment horizontal="center" vertical="center" wrapText="1"/>
    </xf>
    <xf numFmtId="1" fontId="0" fillId="0" borderId="0" xfId="2" applyNumberFormat="1" applyFont="1" applyAlignment="1">
      <alignment horizontal="right" indent="13"/>
    </xf>
    <xf numFmtId="0" fontId="0" fillId="0" borderId="0" xfId="2" applyNumberFormat="1" applyFont="1" applyAlignment="1">
      <alignment horizontal="right" indent="13"/>
    </xf>
    <xf numFmtId="9" fontId="0" fillId="0" borderId="0" xfId="2" applyFont="1"/>
    <xf numFmtId="44" fontId="0" fillId="0" borderId="0" xfId="0" applyNumberFormat="1" applyAlignment="1">
      <alignment vertical="center"/>
    </xf>
    <xf numFmtId="44" fontId="3" fillId="0" borderId="0" xfId="0" applyNumberFormat="1" applyFont="1"/>
    <xf numFmtId="44" fontId="2" fillId="0" borderId="0" xfId="0" applyNumberFormat="1" applyFont="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wrapText="1"/>
    </xf>
    <xf numFmtId="44" fontId="10" fillId="0" borderId="1" xfId="1" applyFont="1" applyBorder="1" applyAlignment="1">
      <alignment horizontal="center" vertical="center"/>
    </xf>
    <xf numFmtId="0" fontId="10" fillId="0" borderId="1" xfId="1" applyNumberFormat="1" applyFont="1" applyBorder="1" applyAlignment="1">
      <alignment horizontal="center" vertical="center"/>
    </xf>
    <xf numFmtId="0" fontId="10" fillId="0" borderId="1" xfId="0" applyFont="1" applyBorder="1"/>
    <xf numFmtId="44" fontId="10" fillId="0" borderId="1" xfId="0" applyNumberFormat="1" applyFont="1" applyBorder="1"/>
    <xf numFmtId="0" fontId="10" fillId="0" borderId="45" xfId="0" applyFont="1" applyBorder="1"/>
    <xf numFmtId="0" fontId="10" fillId="0" borderId="0" xfId="0" applyFont="1" applyBorder="1"/>
    <xf numFmtId="0" fontId="10" fillId="0" borderId="51" xfId="0" applyFont="1" applyBorder="1" applyAlignment="1">
      <alignment horizontal="center" vertical="center" wrapText="1"/>
    </xf>
    <xf numFmtId="0" fontId="10" fillId="0" borderId="47" xfId="1" applyNumberFormat="1" applyFont="1" applyBorder="1" applyAlignment="1">
      <alignment horizontal="center" vertical="center"/>
    </xf>
    <xf numFmtId="0" fontId="10" fillId="0" borderId="46" xfId="0" applyFont="1" applyBorder="1"/>
    <xf numFmtId="0" fontId="10" fillId="0" borderId="48" xfId="0" applyFont="1" applyBorder="1"/>
    <xf numFmtId="44" fontId="10" fillId="0" borderId="47" xfId="0" applyNumberFormat="1" applyFont="1" applyBorder="1"/>
    <xf numFmtId="0" fontId="10" fillId="0" borderId="52" xfId="0" applyFont="1" applyBorder="1"/>
    <xf numFmtId="0" fontId="10" fillId="0" borderId="53" xfId="0" applyFont="1" applyBorder="1"/>
    <xf numFmtId="44" fontId="10" fillId="0" borderId="53" xfId="0" applyNumberFormat="1" applyFont="1" applyBorder="1"/>
    <xf numFmtId="44" fontId="10" fillId="0" borderId="54" xfId="0" applyNumberFormat="1" applyFont="1" applyBorder="1"/>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4" fontId="0" fillId="0" borderId="0" xfId="0" applyNumberForma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44" fontId="4" fillId="0" borderId="0" xfId="1" applyFont="1" applyAlignment="1">
      <alignment vertical="center"/>
    </xf>
    <xf numFmtId="44" fontId="8" fillId="0" borderId="1" xfId="1" applyFont="1" applyBorder="1" applyAlignment="1">
      <alignment vertical="center"/>
    </xf>
    <xf numFmtId="44" fontId="7" fillId="2" borderId="1" xfId="1" applyFont="1" applyFill="1" applyBorder="1" applyAlignment="1">
      <alignment vertical="center" wrapText="1"/>
    </xf>
    <xf numFmtId="44" fontId="7" fillId="0" borderId="1" xfId="1" applyFont="1" applyBorder="1" applyAlignment="1">
      <alignment vertical="center" wrapText="1"/>
    </xf>
    <xf numFmtId="44" fontId="7" fillId="2" borderId="1" xfId="1" applyFont="1" applyFill="1" applyBorder="1" applyAlignment="1">
      <alignment vertical="center"/>
    </xf>
    <xf numFmtId="44" fontId="7" fillId="2" borderId="3" xfId="1" applyFont="1" applyFill="1" applyBorder="1" applyAlignment="1">
      <alignment vertical="center"/>
    </xf>
    <xf numFmtId="44" fontId="7" fillId="2" borderId="2" xfId="1" applyFont="1" applyFill="1" applyBorder="1" applyAlignment="1">
      <alignment vertical="center"/>
    </xf>
    <xf numFmtId="44" fontId="0" fillId="0" borderId="0" xfId="1" applyFont="1" applyAlignment="1">
      <alignment vertical="center"/>
    </xf>
    <xf numFmtId="3" fontId="8" fillId="0" borderId="1" xfId="0" applyNumberFormat="1" applyFont="1" applyBorder="1" applyAlignment="1">
      <alignment horizontal="center" vertical="center" wrapText="1"/>
    </xf>
    <xf numFmtId="44" fontId="8" fillId="0" borderId="1" xfId="1" applyFont="1" applyBorder="1" applyAlignment="1">
      <alignment vertical="center" wrapText="1"/>
    </xf>
    <xf numFmtId="44" fontId="7" fillId="2" borderId="1" xfId="1" applyFont="1" applyFill="1" applyBorder="1" applyAlignment="1">
      <alignment horizontal="center" vertical="center" wrapText="1"/>
    </xf>
    <xf numFmtId="44" fontId="10" fillId="0" borderId="47" xfId="1" applyFont="1" applyFill="1" applyBorder="1" applyAlignment="1">
      <alignment horizontal="center" vertical="center"/>
    </xf>
    <xf numFmtId="0" fontId="11" fillId="2" borderId="48" xfId="0" applyFont="1" applyFill="1" applyBorder="1" applyAlignment="1">
      <alignment horizontal="center" vertical="center"/>
    </xf>
    <xf numFmtId="0" fontId="11" fillId="2" borderId="1" xfId="0" applyFont="1" applyFill="1" applyBorder="1" applyAlignment="1">
      <alignment horizontal="center" vertical="center"/>
    </xf>
    <xf numFmtId="0" fontId="14" fillId="0" borderId="0" xfId="0" applyFont="1"/>
    <xf numFmtId="0" fontId="15" fillId="0" borderId="0" xfId="0" applyFont="1" applyAlignment="1">
      <alignment horizontal="center" vertical="center"/>
    </xf>
    <xf numFmtId="0" fontId="10" fillId="0" borderId="0" xfId="0" applyFont="1"/>
    <xf numFmtId="0" fontId="17" fillId="0" borderId="0" xfId="0" applyFont="1"/>
    <xf numFmtId="0" fontId="10" fillId="0" borderId="10" xfId="0" applyFont="1" applyBorder="1"/>
    <xf numFmtId="0" fontId="10" fillId="0" borderId="8" xfId="0" applyFont="1" applyBorder="1" applyAlignment="1">
      <alignment horizontal="center" vertical="center" wrapText="1"/>
    </xf>
    <xf numFmtId="44" fontId="10" fillId="0" borderId="1" xfId="1" applyFont="1" applyBorder="1"/>
    <xf numFmtId="44" fontId="10" fillId="0" borderId="0" xfId="1" applyFont="1"/>
    <xf numFmtId="44" fontId="11" fillId="0" borderId="25" xfId="1" applyFont="1" applyBorder="1"/>
    <xf numFmtId="44" fontId="11" fillId="0" borderId="26" xfId="1" applyFont="1" applyBorder="1"/>
    <xf numFmtId="44" fontId="11" fillId="0" borderId="27" xfId="1" applyFont="1" applyBorder="1"/>
    <xf numFmtId="0" fontId="12" fillId="0" borderId="0" xfId="0" applyFont="1"/>
    <xf numFmtId="0" fontId="12" fillId="0" borderId="0" xfId="0" applyFont="1" applyFill="1" applyBorder="1"/>
    <xf numFmtId="0" fontId="10" fillId="0" borderId="0" xfId="0" applyFont="1" applyFill="1" applyBorder="1"/>
    <xf numFmtId="0" fontId="19" fillId="0" borderId="2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9" xfId="0" applyFont="1" applyBorder="1" applyAlignment="1">
      <alignment horizontal="center" vertical="center" wrapText="1"/>
    </xf>
    <xf numFmtId="0" fontId="20" fillId="0" borderId="10" xfId="0" applyFont="1" applyBorder="1"/>
    <xf numFmtId="0" fontId="20" fillId="0" borderId="1" xfId="0" applyFont="1" applyBorder="1"/>
    <xf numFmtId="44" fontId="20" fillId="0" borderId="1" xfId="1" applyFont="1" applyBorder="1"/>
    <xf numFmtId="44" fontId="20" fillId="0" borderId="11" xfId="1" applyFont="1" applyBorder="1"/>
    <xf numFmtId="0" fontId="20" fillId="0" borderId="1" xfId="0" applyFont="1" applyBorder="1" applyAlignment="1">
      <alignment vertical="center"/>
    </xf>
    <xf numFmtId="0" fontId="20" fillId="0" borderId="1" xfId="0" applyFont="1" applyBorder="1" applyAlignment="1">
      <alignment vertical="center" wrapText="1"/>
    </xf>
    <xf numFmtId="0" fontId="20" fillId="0" borderId="5" xfId="0" applyFont="1" applyBorder="1"/>
    <xf numFmtId="44" fontId="20" fillId="0" borderId="5" xfId="1" applyFont="1" applyBorder="1"/>
    <xf numFmtId="44" fontId="20" fillId="0" borderId="23" xfId="1" applyFont="1" applyBorder="1"/>
    <xf numFmtId="44" fontId="20" fillId="0" borderId="30" xfId="1" applyFont="1" applyBorder="1"/>
    <xf numFmtId="44" fontId="21" fillId="0" borderId="25" xfId="1" applyFont="1" applyBorder="1"/>
    <xf numFmtId="44" fontId="21" fillId="0" borderId="26" xfId="1" applyFont="1" applyBorder="1"/>
    <xf numFmtId="44" fontId="22" fillId="2" borderId="27" xfId="1" applyFont="1" applyFill="1" applyBorder="1"/>
    <xf numFmtId="44" fontId="10" fillId="0" borderId="0" xfId="0" applyNumberFormat="1" applyFont="1"/>
    <xf numFmtId="0" fontId="21" fillId="0" borderId="0" xfId="0" applyFont="1" applyFill="1" applyBorder="1" applyAlignment="1"/>
    <xf numFmtId="44" fontId="23" fillId="0" borderId="0" xfId="1" applyFont="1" applyFill="1" applyBorder="1"/>
    <xf numFmtId="44" fontId="10" fillId="0" borderId="0" xfId="0" applyNumberFormat="1" applyFont="1" applyFill="1" applyBorder="1"/>
    <xf numFmtId="0" fontId="18" fillId="0" borderId="0" xfId="0" applyFont="1" applyFill="1" applyBorder="1" applyAlignment="1"/>
    <xf numFmtId="0" fontId="17" fillId="0" borderId="0" xfId="0" applyFont="1" applyFill="1" applyBorder="1" applyAlignment="1"/>
    <xf numFmtId="44" fontId="17" fillId="0" borderId="0" xfId="0" applyNumberFormat="1" applyFont="1" applyFill="1" applyBorder="1" applyAlignment="1"/>
    <xf numFmtId="0" fontId="19" fillId="0" borderId="0" xfId="0" applyFont="1" applyFill="1" applyBorder="1" applyAlignment="1">
      <alignment horizontal="center" vertical="center" wrapText="1"/>
    </xf>
    <xf numFmtId="44" fontId="19" fillId="0" borderId="0" xfId="0" applyNumberFormat="1" applyFont="1" applyFill="1" applyBorder="1" applyAlignment="1">
      <alignment horizontal="center" vertical="center" wrapText="1"/>
    </xf>
    <xf numFmtId="44" fontId="19" fillId="0" borderId="0" xfId="1" applyFont="1" applyFill="1" applyBorder="1" applyAlignment="1">
      <alignment horizontal="center" vertical="center" wrapText="1"/>
    </xf>
    <xf numFmtId="0" fontId="20" fillId="0" borderId="0" xfId="0" applyFont="1" applyFill="1" applyBorder="1"/>
    <xf numFmtId="44" fontId="20" fillId="0" borderId="0" xfId="1" applyFont="1" applyFill="1" applyBorder="1"/>
    <xf numFmtId="44" fontId="10" fillId="0" borderId="0" xfId="1" applyFont="1" applyFill="1" applyBorder="1"/>
    <xf numFmtId="44" fontId="21" fillId="0" borderId="0" xfId="1" applyFont="1" applyFill="1" applyBorder="1"/>
    <xf numFmtId="0" fontId="11" fillId="0" borderId="0" xfId="0" applyFont="1" applyFill="1" applyBorder="1" applyAlignment="1"/>
    <xf numFmtId="44" fontId="11" fillId="0" borderId="0" xfId="0" applyNumberFormat="1" applyFont="1" applyFill="1" applyBorder="1"/>
    <xf numFmtId="0" fontId="11" fillId="2" borderId="16" xfId="0" applyFont="1" applyFill="1" applyBorder="1" applyAlignment="1">
      <alignment horizontal="center" vertical="center"/>
    </xf>
    <xf numFmtId="0" fontId="19" fillId="0" borderId="7" xfId="0" applyFont="1" applyBorder="1" applyAlignment="1">
      <alignment wrapText="1"/>
    </xf>
    <xf numFmtId="2" fontId="24" fillId="2" borderId="6" xfId="0" applyNumberFormat="1" applyFont="1" applyFill="1" applyBorder="1" applyAlignment="1">
      <alignment horizontal="center" vertical="center"/>
    </xf>
    <xf numFmtId="0" fontId="25" fillId="0" borderId="10" xfId="0" applyFont="1" applyBorder="1" applyAlignment="1">
      <alignment wrapText="1"/>
    </xf>
    <xf numFmtId="10" fontId="10" fillId="0" borderId="1" xfId="2" applyNumberFormat="1" applyFont="1" applyBorder="1"/>
    <xf numFmtId="10" fontId="10" fillId="0" borderId="11" xfId="2" applyNumberFormat="1" applyFont="1" applyBorder="1"/>
    <xf numFmtId="0" fontId="25" fillId="0" borderId="14" xfId="0" applyFont="1" applyBorder="1" applyAlignment="1">
      <alignment wrapText="1"/>
    </xf>
    <xf numFmtId="0" fontId="10" fillId="0" borderId="15" xfId="0" applyFont="1" applyBorder="1"/>
    <xf numFmtId="10" fontId="10" fillId="0" borderId="15" xfId="2" applyNumberFormat="1" applyFont="1" applyBorder="1"/>
    <xf numFmtId="10" fontId="10" fillId="0" borderId="37" xfId="2" applyNumberFormat="1" applyFont="1" applyBorder="1"/>
    <xf numFmtId="0" fontId="19" fillId="0" borderId="17" xfId="0" applyFont="1" applyBorder="1" applyAlignment="1">
      <alignment wrapText="1"/>
    </xf>
    <xf numFmtId="2" fontId="24" fillId="2" borderId="20" xfId="0" applyNumberFormat="1" applyFont="1" applyFill="1" applyBorder="1" applyAlignment="1">
      <alignment horizontal="center" vertical="center"/>
    </xf>
    <xf numFmtId="0" fontId="10" fillId="0" borderId="24" xfId="0" applyFont="1" applyBorder="1"/>
    <xf numFmtId="0" fontId="19" fillId="0" borderId="31" xfId="0" applyFont="1" applyBorder="1" applyAlignment="1">
      <alignment wrapText="1"/>
    </xf>
    <xf numFmtId="0" fontId="26" fillId="0" borderId="1" xfId="0" applyFont="1" applyBorder="1" applyAlignment="1">
      <alignment horizontal="center" vertical="center"/>
    </xf>
    <xf numFmtId="0" fontId="26" fillId="0" borderId="11" xfId="0" applyFont="1" applyBorder="1" applyAlignment="1">
      <alignment horizontal="center" vertical="center"/>
    </xf>
    <xf numFmtId="0" fontId="10" fillId="0" borderId="0" xfId="0" quotePrefix="1" applyFont="1" applyBorder="1" applyAlignment="1">
      <alignment horizontal="center" vertical="center"/>
    </xf>
    <xf numFmtId="0" fontId="26" fillId="0" borderId="0" xfId="0" applyFont="1" applyBorder="1" applyAlignment="1">
      <alignment horizontal="center" vertical="center"/>
    </xf>
    <xf numFmtId="0" fontId="26" fillId="0" borderId="38" xfId="0" applyFont="1" applyBorder="1" applyAlignment="1">
      <alignment horizontal="center" vertical="center"/>
    </xf>
    <xf numFmtId="0" fontId="10" fillId="0" borderId="17" xfId="0" applyFont="1" applyBorder="1"/>
    <xf numFmtId="0" fontId="10" fillId="0" borderId="38" xfId="0" applyFont="1" applyBorder="1"/>
    <xf numFmtId="0" fontId="19" fillId="2" borderId="39" xfId="0" applyFont="1" applyFill="1" applyBorder="1"/>
    <xf numFmtId="0" fontId="11" fillId="0" borderId="0" xfId="0" applyFont="1" applyAlignment="1">
      <alignment horizontal="center"/>
    </xf>
    <xf numFmtId="0" fontId="27" fillId="0" borderId="0" xfId="0" applyFont="1" applyAlignment="1">
      <alignment horizontal="center"/>
    </xf>
    <xf numFmtId="0" fontId="19" fillId="0" borderId="0" xfId="0" applyFont="1" applyAlignment="1">
      <alignment horizontal="center"/>
    </xf>
    <xf numFmtId="44" fontId="25" fillId="0" borderId="0" xfId="1" applyFont="1" applyAlignment="1">
      <alignment horizontal="center"/>
    </xf>
    <xf numFmtId="44" fontId="19" fillId="0" borderId="0" xfId="1" applyFont="1" applyAlignment="1">
      <alignment horizontal="center"/>
    </xf>
    <xf numFmtId="164" fontId="10" fillId="0" borderId="8" xfId="1" applyNumberFormat="1" applyFont="1" applyBorder="1"/>
    <xf numFmtId="164" fontId="10" fillId="0" borderId="32" xfId="1" applyNumberFormat="1" applyFont="1" applyBorder="1"/>
    <xf numFmtId="164" fontId="10" fillId="0" borderId="1" xfId="1" applyNumberFormat="1" applyFont="1" applyBorder="1"/>
    <xf numFmtId="164" fontId="10" fillId="0" borderId="33" xfId="1" applyNumberFormat="1" applyFont="1" applyBorder="1"/>
    <xf numFmtId="0" fontId="25" fillId="0" borderId="12" xfId="0" applyFont="1" applyBorder="1" applyAlignment="1">
      <alignment wrapText="1"/>
    </xf>
    <xf numFmtId="164" fontId="10" fillId="0" borderId="15" xfId="1" applyNumberFormat="1" applyFont="1" applyBorder="1"/>
    <xf numFmtId="164" fontId="10" fillId="0" borderId="34" xfId="1" applyNumberFormat="1" applyFont="1" applyBorder="1"/>
    <xf numFmtId="0" fontId="25" fillId="0" borderId="1" xfId="0" applyFont="1" applyBorder="1" applyAlignment="1">
      <alignment wrapText="1"/>
    </xf>
    <xf numFmtId="164" fontId="10" fillId="0" borderId="13" xfId="1" applyNumberFormat="1" applyFont="1" applyBorder="1"/>
    <xf numFmtId="164" fontId="10" fillId="0" borderId="35" xfId="1" applyNumberFormat="1" applyFont="1" applyBorder="1"/>
    <xf numFmtId="0" fontId="10" fillId="0" borderId="8" xfId="1" applyNumberFormat="1" applyFont="1" applyBorder="1"/>
    <xf numFmtId="0" fontId="10" fillId="0" borderId="32" xfId="1" applyNumberFormat="1" applyFont="1" applyBorder="1"/>
    <xf numFmtId="44" fontId="10" fillId="0" borderId="33" xfId="1" applyFont="1" applyBorder="1"/>
    <xf numFmtId="0" fontId="19" fillId="0" borderId="19" xfId="0" applyFont="1" applyBorder="1" applyAlignment="1">
      <alignment wrapText="1"/>
    </xf>
    <xf numFmtId="0" fontId="26" fillId="0" borderId="6" xfId="0" applyFont="1" applyBorder="1" applyAlignment="1">
      <alignment horizontal="center" vertical="center"/>
    </xf>
    <xf numFmtId="0" fontId="26" fillId="0" borderId="36" xfId="0" applyFont="1" applyBorder="1" applyAlignment="1">
      <alignment horizontal="center" vertical="center"/>
    </xf>
    <xf numFmtId="0" fontId="19" fillId="2" borderId="2" xfId="0" applyFont="1" applyFill="1" applyBorder="1" applyAlignment="1">
      <alignment horizontal="center"/>
    </xf>
    <xf numFmtId="44" fontId="10" fillId="2" borderId="1" xfId="1" applyNumberFormat="1" applyFont="1" applyFill="1" applyBorder="1"/>
    <xf numFmtId="44" fontId="8" fillId="3" borderId="1" xfId="1" applyFont="1" applyFill="1" applyBorder="1" applyAlignment="1">
      <alignment horizontal="center" vertical="center"/>
    </xf>
    <xf numFmtId="0" fontId="4" fillId="3" borderId="0" xfId="0" applyFont="1" applyFill="1"/>
    <xf numFmtId="44" fontId="4" fillId="3" borderId="0" xfId="1" applyFont="1" applyFill="1"/>
    <xf numFmtId="0" fontId="0" fillId="3" borderId="0" xfId="0" applyFill="1"/>
    <xf numFmtId="44" fontId="7" fillId="2" borderId="4" xfId="1" applyFont="1" applyFill="1" applyBorder="1" applyAlignment="1">
      <alignment vertical="center" wrapText="1"/>
    </xf>
    <xf numFmtId="44" fontId="7" fillId="2" borderId="4" xfId="0" applyNumberFormat="1" applyFont="1" applyFill="1" applyBorder="1" applyAlignment="1"/>
    <xf numFmtId="44" fontId="3" fillId="2" borderId="0" xfId="0" applyNumberFormat="1" applyFont="1" applyFill="1"/>
    <xf numFmtId="0" fontId="3" fillId="2" borderId="1" xfId="0" applyFont="1" applyFill="1" applyBorder="1"/>
    <xf numFmtId="44" fontId="3" fillId="2" borderId="1" xfId="0" applyNumberFormat="1" applyFont="1" applyFill="1" applyBorder="1"/>
    <xf numFmtId="0" fontId="29" fillId="0" borderId="8" xfId="0" applyFont="1" applyBorder="1" applyAlignment="1">
      <alignment horizontal="center" vertical="center" wrapText="1"/>
    </xf>
    <xf numFmtId="0" fontId="29" fillId="0" borderId="1" xfId="0" applyFont="1" applyBorder="1" applyAlignment="1">
      <alignment wrapText="1"/>
    </xf>
    <xf numFmtId="44" fontId="10" fillId="0" borderId="1" xfId="1" applyFont="1" applyBorder="1" applyAlignment="1">
      <alignment vertical="center"/>
    </xf>
    <xf numFmtId="44" fontId="10" fillId="0" borderId="11" xfId="1" applyFont="1" applyBorder="1" applyAlignment="1">
      <alignment vertical="center"/>
    </xf>
    <xf numFmtId="10" fontId="2" fillId="0" borderId="0" xfId="2" applyNumberFormat="1" applyFont="1"/>
    <xf numFmtId="10" fontId="2" fillId="0" borderId="0" xfId="0" applyNumberFormat="1" applyFont="1"/>
    <xf numFmtId="10" fontId="11" fillId="0" borderId="5" xfId="2" applyNumberFormat="1" applyFont="1" applyBorder="1"/>
    <xf numFmtId="10" fontId="11" fillId="0" borderId="29" xfId="2" applyNumberFormat="1" applyFont="1" applyBorder="1"/>
    <xf numFmtId="10" fontId="11" fillId="0" borderId="8" xfId="0" applyNumberFormat="1" applyFont="1" applyBorder="1"/>
    <xf numFmtId="10" fontId="11" fillId="0" borderId="9" xfId="0" applyNumberFormat="1" applyFont="1" applyBorder="1"/>
    <xf numFmtId="9" fontId="11" fillId="2" borderId="41" xfId="2" applyNumberFormat="1" applyFont="1" applyFill="1" applyBorder="1"/>
    <xf numFmtId="0" fontId="19" fillId="2" borderId="57" xfId="0" applyFont="1" applyFill="1" applyBorder="1"/>
    <xf numFmtId="9" fontId="11" fillId="2" borderId="59" xfId="2" applyNumberFormat="1" applyFont="1" applyFill="1" applyBorder="1"/>
    <xf numFmtId="0" fontId="11" fillId="2" borderId="60" xfId="0" applyFont="1" applyFill="1" applyBorder="1" applyAlignment="1">
      <alignment horizontal="center" vertical="center"/>
    </xf>
    <xf numFmtId="0" fontId="11" fillId="2" borderId="6" xfId="0" applyFont="1" applyFill="1" applyBorder="1" applyAlignment="1">
      <alignment horizontal="center" vertical="center"/>
    </xf>
    <xf numFmtId="0" fontId="29" fillId="2" borderId="1" xfId="0" applyFont="1" applyFill="1" applyBorder="1" applyAlignment="1">
      <alignment horizontal="center" wrapText="1"/>
    </xf>
    <xf numFmtId="0" fontId="18" fillId="2" borderId="1" xfId="0" applyFont="1" applyFill="1" applyBorder="1" applyAlignment="1">
      <alignment horizontal="center" wrapText="1"/>
    </xf>
    <xf numFmtId="0" fontId="18" fillId="2" borderId="47" xfId="0" applyFont="1" applyFill="1" applyBorder="1" applyAlignment="1">
      <alignment horizont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0" fillId="0" borderId="10" xfId="0" applyFont="1" applyBorder="1" applyAlignment="1">
      <alignment vertical="center"/>
    </xf>
    <xf numFmtId="0" fontId="29" fillId="2" borderId="6" xfId="0" applyFont="1" applyFill="1" applyBorder="1" applyAlignment="1">
      <alignment horizontal="center" vertical="center" wrapText="1"/>
    </xf>
    <xf numFmtId="0" fontId="29" fillId="2" borderId="61" xfId="0" applyFont="1" applyFill="1" applyBorder="1" applyAlignment="1">
      <alignment horizontal="center" vertical="center" wrapText="1"/>
    </xf>
    <xf numFmtId="0" fontId="31" fillId="0" borderId="0" xfId="0" applyFont="1"/>
    <xf numFmtId="0" fontId="31" fillId="0" borderId="0" xfId="0" applyFont="1" applyAlignment="1">
      <alignment horizontal="center" vertical="center"/>
    </xf>
    <xf numFmtId="44" fontId="31" fillId="0" borderId="0" xfId="1" applyFont="1" applyAlignment="1">
      <alignment vertical="center"/>
    </xf>
    <xf numFmtId="44" fontId="32" fillId="2" borderId="0" xfId="0" applyNumberFormat="1" applyFont="1" applyFill="1"/>
    <xf numFmtId="0" fontId="32" fillId="2" borderId="0" xfId="0" applyFont="1" applyFill="1"/>
    <xf numFmtId="0" fontId="32" fillId="2" borderId="0" xfId="0" applyFont="1" applyFill="1" applyAlignment="1">
      <alignment horizontal="right"/>
    </xf>
    <xf numFmtId="44" fontId="32" fillId="2" borderId="1" xfId="0" applyNumberFormat="1" applyFont="1" applyFill="1" applyBorder="1" applyAlignment="1">
      <alignment horizontal="right"/>
    </xf>
    <xf numFmtId="0" fontId="32" fillId="2" borderId="1" xfId="0" applyFont="1" applyFill="1" applyBorder="1" applyAlignment="1">
      <alignment horizontal="right"/>
    </xf>
    <xf numFmtId="0" fontId="8" fillId="0" borderId="5" xfId="0" applyFont="1" applyBorder="1" applyAlignment="1">
      <alignment horizontal="center" vertical="center" wrapText="1"/>
    </xf>
    <xf numFmtId="165" fontId="11" fillId="2" borderId="58" xfId="2" applyNumberFormat="1" applyFont="1" applyFill="1" applyBorder="1"/>
    <xf numFmtId="165" fontId="11" fillId="2" borderId="40" xfId="2" applyNumberFormat="1" applyFont="1" applyFill="1" applyBorder="1"/>
    <xf numFmtId="165" fontId="11" fillId="2" borderId="13" xfId="2" applyNumberFormat="1" applyFont="1" applyFill="1" applyBorder="1"/>
    <xf numFmtId="0" fontId="8" fillId="0" borderId="1" xfId="0" applyFont="1" applyBorder="1" applyAlignment="1">
      <alignment horizontal="justify" vertical="justify" wrapText="1"/>
    </xf>
    <xf numFmtId="0" fontId="11" fillId="0" borderId="0" xfId="0" applyFont="1" applyFill="1" applyBorder="1"/>
    <xf numFmtId="0" fontId="7" fillId="2" borderId="2" xfId="0" applyFont="1" applyFill="1" applyBorder="1" applyAlignment="1">
      <alignment horizontal="right"/>
    </xf>
    <xf numFmtId="0" fontId="7" fillId="2" borderId="3" xfId="0" applyFont="1" applyFill="1" applyBorder="1" applyAlignment="1">
      <alignment horizontal="right"/>
    </xf>
    <xf numFmtId="0" fontId="7" fillId="2" borderId="4" xfId="0" applyFont="1" applyFill="1" applyBorder="1" applyAlignment="1">
      <alignment horizontal="right"/>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4" xfId="0" applyFont="1" applyFill="1" applyBorder="1" applyAlignment="1">
      <alignment horizont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53" xfId="0" applyFont="1" applyBorder="1" applyAlignment="1">
      <alignment horizontal="center" vertical="center"/>
    </xf>
    <xf numFmtId="0" fontId="11" fillId="0" borderId="42" xfId="0" applyFont="1" applyBorder="1" applyAlignment="1">
      <alignment horizontal="center" wrapText="1"/>
    </xf>
    <xf numFmtId="0" fontId="11" fillId="0" borderId="43" xfId="0" applyFont="1" applyBorder="1" applyAlignment="1">
      <alignment horizontal="center" wrapText="1"/>
    </xf>
    <xf numFmtId="0" fontId="11" fillId="0" borderId="44" xfId="0" applyFont="1" applyBorder="1" applyAlignment="1">
      <alignment horizontal="center" wrapText="1"/>
    </xf>
    <xf numFmtId="0" fontId="11" fillId="0" borderId="1" xfId="0" applyFont="1" applyBorder="1" applyAlignment="1">
      <alignment horizontal="center"/>
    </xf>
    <xf numFmtId="0" fontId="11" fillId="0" borderId="47" xfId="0" applyFont="1" applyBorder="1" applyAlignment="1">
      <alignment horizontal="center"/>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 xfId="0" applyFont="1" applyBorder="1" applyAlignment="1">
      <alignment horizontal="center" wrapText="1"/>
    </xf>
    <xf numFmtId="0" fontId="10" fillId="0" borderId="4" xfId="0" applyFont="1" applyBorder="1" applyAlignment="1">
      <alignment horizontal="center" wrapText="1"/>
    </xf>
    <xf numFmtId="0" fontId="25" fillId="0" borderId="0" xfId="0" applyFont="1" applyAlignment="1">
      <alignment horizontal="center"/>
    </xf>
    <xf numFmtId="0" fontId="11" fillId="0" borderId="0" xfId="0" applyFont="1" applyAlignment="1">
      <alignment horizontal="center"/>
    </xf>
    <xf numFmtId="0" fontId="6" fillId="0" borderId="0" xfId="0" applyFont="1" applyAlignment="1">
      <alignment horizont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wrapText="1"/>
    </xf>
    <xf numFmtId="2" fontId="24" fillId="2" borderId="18" xfId="0" applyNumberFormat="1" applyFont="1" applyFill="1" applyBorder="1" applyAlignment="1">
      <alignment horizontal="center" vertical="center" wrapText="1"/>
    </xf>
    <xf numFmtId="2" fontId="24" fillId="2" borderId="20" xfId="0" applyNumberFormat="1" applyFont="1" applyFill="1" applyBorder="1" applyAlignment="1">
      <alignment horizontal="center" vertical="center" wrapText="1"/>
    </xf>
    <xf numFmtId="0" fontId="2" fillId="0" borderId="0" xfId="0" applyFont="1" applyAlignment="1">
      <alignment horizontal="left" vertical="center" wrapText="1"/>
    </xf>
    <xf numFmtId="0" fontId="21" fillId="0" borderId="7" xfId="0" applyFont="1" applyBorder="1" applyAlignment="1">
      <alignment horizontal="right"/>
    </xf>
    <xf numFmtId="0" fontId="21" fillId="0" borderId="8" xfId="0" applyFont="1" applyBorder="1" applyAlignment="1">
      <alignment horizontal="right"/>
    </xf>
    <xf numFmtId="0" fontId="21" fillId="0" borderId="21" xfId="0" applyFont="1" applyBorder="1" applyAlignment="1">
      <alignment horizontal="right"/>
    </xf>
    <xf numFmtId="0" fontId="21" fillId="0" borderId="10" xfId="0" applyFont="1" applyBorder="1" applyAlignment="1">
      <alignment horizontal="right"/>
    </xf>
    <xf numFmtId="0" fontId="21" fillId="0" borderId="1" xfId="0" applyFont="1" applyBorder="1" applyAlignment="1">
      <alignment horizontal="right"/>
    </xf>
    <xf numFmtId="0" fontId="21" fillId="0" borderId="2" xfId="0" applyFont="1" applyBorder="1" applyAlignment="1">
      <alignment horizontal="right"/>
    </xf>
    <xf numFmtId="0" fontId="21" fillId="0" borderId="12" xfId="0" applyFont="1" applyBorder="1" applyAlignment="1">
      <alignment horizontal="right"/>
    </xf>
    <xf numFmtId="0" fontId="21" fillId="0" borderId="13" xfId="0" applyFont="1" applyBorder="1" applyAlignment="1">
      <alignment horizontal="right"/>
    </xf>
    <xf numFmtId="0" fontId="21" fillId="0" borderId="22" xfId="0" applyFont="1" applyBorder="1" applyAlignment="1">
      <alignment horizontal="right"/>
    </xf>
    <xf numFmtId="0" fontId="11" fillId="0" borderId="10" xfId="0" applyFont="1" applyBorder="1"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1" fillId="0" borderId="12" xfId="0" applyFont="1" applyBorder="1" applyAlignment="1">
      <alignment horizontal="right"/>
    </xf>
    <xf numFmtId="0" fontId="11" fillId="0" borderId="13" xfId="0" applyFont="1" applyBorder="1" applyAlignment="1">
      <alignment horizontal="right"/>
    </xf>
    <xf numFmtId="0" fontId="11" fillId="0" borderId="22" xfId="0" applyFont="1" applyBorder="1" applyAlignment="1">
      <alignment horizontal="right"/>
    </xf>
    <xf numFmtId="0" fontId="18" fillId="2" borderId="1" xfId="0" applyFont="1" applyFill="1" applyBorder="1" applyAlignment="1">
      <alignment horizontal="center"/>
    </xf>
    <xf numFmtId="0" fontId="14" fillId="0" borderId="1" xfId="0" applyFont="1" applyBorder="1" applyAlignment="1">
      <alignment horizontal="center"/>
    </xf>
    <xf numFmtId="0" fontId="11" fillId="0" borderId="7" xfId="0" applyFont="1" applyBorder="1" applyAlignment="1">
      <alignment horizontal="right"/>
    </xf>
    <xf numFmtId="0" fontId="11" fillId="0" borderId="8" xfId="0" applyFont="1" applyBorder="1" applyAlignment="1">
      <alignment horizontal="right"/>
    </xf>
    <xf numFmtId="0" fontId="11" fillId="0" borderId="21" xfId="0" applyFont="1" applyBorder="1" applyAlignment="1">
      <alignment horizontal="right"/>
    </xf>
    <xf numFmtId="0" fontId="13" fillId="0" borderId="0" xfId="0" applyFont="1" applyAlignment="1">
      <alignment horizontal="center" vertical="center"/>
    </xf>
    <xf numFmtId="0" fontId="16" fillId="2" borderId="1" xfId="0" applyFont="1" applyFill="1" applyBorder="1" applyAlignment="1">
      <alignment horizontal="center"/>
    </xf>
    <xf numFmtId="0" fontId="10" fillId="0" borderId="1" xfId="0" applyFont="1" applyBorder="1" applyAlignment="1">
      <alignment horizontal="center"/>
    </xf>
    <xf numFmtId="0" fontId="11" fillId="2" borderId="1" xfId="0" applyFont="1" applyFill="1" applyBorder="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
  <sheetViews>
    <sheetView tabSelected="1" zoomScale="80" zoomScaleNormal="80" workbookViewId="0">
      <pane ySplit="1" topLeftCell="A2" activePane="bottomLeft" state="frozen"/>
      <selection pane="bottomLeft" activeCell="L14" sqref="L14"/>
    </sheetView>
  </sheetViews>
  <sheetFormatPr baseColWidth="10" defaultColWidth="11.42578125" defaultRowHeight="15" x14ac:dyDescent="0.25"/>
  <cols>
    <col min="1" max="1" width="15.85546875" bestFit="1" customWidth="1"/>
    <col min="2" max="2" width="28.85546875" customWidth="1"/>
    <col min="3" max="3" width="55.42578125" style="43" customWidth="1"/>
    <col min="4" max="5" width="16.7109375" customWidth="1"/>
    <col min="6" max="6" width="14.140625" hidden="1" customWidth="1"/>
    <col min="7" max="7" width="12.85546875" style="51" hidden="1" customWidth="1"/>
    <col min="8" max="8" width="15.42578125" style="51" hidden="1" customWidth="1"/>
    <col min="9" max="10" width="16.5703125" style="51" hidden="1" customWidth="1"/>
    <col min="11" max="11" width="16.5703125" style="152" customWidth="1"/>
    <col min="12" max="12" width="33.5703125" bestFit="1" customWidth="1"/>
    <col min="13" max="15" width="12.5703125" hidden="1" customWidth="1"/>
    <col min="16" max="16" width="7" hidden="1" customWidth="1"/>
    <col min="17" max="17" width="19.42578125" style="182" hidden="1" customWidth="1"/>
    <col min="18" max="18" width="11.5703125" style="182" hidden="1" customWidth="1"/>
    <col min="19" max="19" width="12.5703125" style="182" hidden="1" customWidth="1"/>
    <col min="20" max="20" width="11.5703125" hidden="1" customWidth="1"/>
    <col min="21" max="22" width="12.5703125" hidden="1" customWidth="1"/>
  </cols>
  <sheetData>
    <row r="1" spans="1:22" ht="33.75" customHeight="1" x14ac:dyDescent="0.25">
      <c r="A1" s="19" t="s">
        <v>0</v>
      </c>
      <c r="B1" s="19" t="s">
        <v>8</v>
      </c>
      <c r="C1" s="20" t="s">
        <v>1</v>
      </c>
      <c r="D1" s="19" t="s">
        <v>9</v>
      </c>
      <c r="E1" s="19" t="s">
        <v>116</v>
      </c>
      <c r="F1" s="20" t="s">
        <v>2</v>
      </c>
      <c r="G1" s="54" t="s">
        <v>3</v>
      </c>
      <c r="H1" s="54" t="s">
        <v>70</v>
      </c>
      <c r="I1" s="54" t="s">
        <v>69</v>
      </c>
      <c r="J1" s="46"/>
      <c r="K1" s="20" t="s">
        <v>4</v>
      </c>
    </row>
    <row r="2" spans="1:22" ht="13.5" customHeight="1" x14ac:dyDescent="0.25">
      <c r="A2" s="199" t="s">
        <v>53</v>
      </c>
      <c r="B2" s="200"/>
      <c r="C2" s="200"/>
      <c r="D2" s="200"/>
      <c r="E2" s="200"/>
      <c r="F2" s="200"/>
      <c r="G2" s="200"/>
      <c r="H2" s="200"/>
      <c r="I2" s="200"/>
      <c r="J2" s="200"/>
      <c r="K2" s="201"/>
    </row>
    <row r="3" spans="1:22" ht="183" customHeight="1" x14ac:dyDescent="0.25">
      <c r="A3" s="205" t="s">
        <v>55</v>
      </c>
      <c r="B3" s="40" t="s">
        <v>86</v>
      </c>
      <c r="C3" s="194" t="s">
        <v>105</v>
      </c>
      <c r="D3" s="39" t="s">
        <v>78</v>
      </c>
      <c r="E3" s="40">
        <v>1</v>
      </c>
      <c r="F3" s="52">
        <v>5371</v>
      </c>
      <c r="G3" s="53">
        <v>19.66</v>
      </c>
      <c r="H3" s="53">
        <f>G3*F3</f>
        <v>105593.86</v>
      </c>
      <c r="I3" s="53">
        <f>H3*0.16</f>
        <v>16895.017599999999</v>
      </c>
      <c r="J3" s="47">
        <f>SUM(H3:I3)</f>
        <v>122488.87760000001</v>
      </c>
      <c r="K3" s="149">
        <v>122488.88</v>
      </c>
      <c r="L3" s="41"/>
      <c r="Q3" s="183">
        <v>5371</v>
      </c>
      <c r="R3" s="184">
        <v>19.66</v>
      </c>
      <c r="S3" s="184">
        <f>R3*Q3</f>
        <v>105593.86</v>
      </c>
      <c r="T3" s="51">
        <f>S3*16%</f>
        <v>16895.017599999999</v>
      </c>
      <c r="U3" s="51">
        <f>SUM(S3:T3)</f>
        <v>122488.87760000001</v>
      </c>
      <c r="V3" s="51">
        <f>K3-U3</f>
        <v>2.3999999975785613E-3</v>
      </c>
    </row>
    <row r="4" spans="1:22" ht="131.25" customHeight="1" x14ac:dyDescent="0.25">
      <c r="A4" s="206"/>
      <c r="B4" s="190" t="s">
        <v>101</v>
      </c>
      <c r="C4" s="194" t="s">
        <v>106</v>
      </c>
      <c r="D4" s="39" t="s">
        <v>104</v>
      </c>
      <c r="E4" s="40">
        <v>2</v>
      </c>
      <c r="F4" s="22">
        <v>4</v>
      </c>
      <c r="G4" s="45">
        <f>H4/F4</f>
        <v>3794.29</v>
      </c>
      <c r="H4" s="45">
        <v>15177.16</v>
      </c>
      <c r="I4" s="53">
        <f>H4*0.16</f>
        <v>2428.3456000000001</v>
      </c>
      <c r="J4" s="47">
        <v>55000</v>
      </c>
      <c r="K4" s="149">
        <v>17605.509999999998</v>
      </c>
      <c r="L4" s="41"/>
      <c r="M4" s="16">
        <f t="shared" ref="M4:M7" si="0">G4*F4</f>
        <v>15177.16</v>
      </c>
      <c r="N4" s="16">
        <f t="shared" ref="N4:N15" si="1">M4*16%</f>
        <v>2428.3456000000001</v>
      </c>
      <c r="O4" s="16">
        <f t="shared" ref="O4:O15" si="2">SUM(M4:N4)</f>
        <v>17605.5056</v>
      </c>
      <c r="P4" s="16">
        <f t="shared" ref="P4:P15" si="3">O4-K4</f>
        <v>-4.3999999979860149E-3</v>
      </c>
      <c r="Q4" s="183">
        <v>4</v>
      </c>
      <c r="R4" s="184">
        <v>3794.29</v>
      </c>
      <c r="S4" s="184">
        <v>15177.16</v>
      </c>
      <c r="T4" s="51">
        <f t="shared" ref="T4:T15" si="4">S4*16%</f>
        <v>2428.3456000000001</v>
      </c>
      <c r="U4" s="51">
        <f t="shared" ref="U4:U15" si="5">SUM(S4:T4)</f>
        <v>17605.5056</v>
      </c>
      <c r="V4" s="51">
        <f t="shared" ref="V4:V15" si="6">K4-U4</f>
        <v>4.3999999979860149E-3</v>
      </c>
    </row>
    <row r="5" spans="1:22" ht="153" x14ac:dyDescent="0.25">
      <c r="A5" s="206"/>
      <c r="B5" s="40" t="s">
        <v>87</v>
      </c>
      <c r="C5" s="194" t="s">
        <v>107</v>
      </c>
      <c r="D5" s="21" t="s">
        <v>95</v>
      </c>
      <c r="E5" s="40">
        <v>3</v>
      </c>
      <c r="F5" s="22">
        <v>20</v>
      </c>
      <c r="G5" s="45">
        <v>3491.38</v>
      </c>
      <c r="H5" s="45">
        <v>69827.600000000006</v>
      </c>
      <c r="I5" s="53">
        <f t="shared" ref="I5:I15" si="7">H5*0.16</f>
        <v>11172.416000000001</v>
      </c>
      <c r="J5" s="47">
        <f t="shared" ref="J5:J15" si="8">SUM(H5:I5)</f>
        <v>81000.016000000003</v>
      </c>
      <c r="K5" s="149">
        <v>81000.02</v>
      </c>
      <c r="L5" s="41"/>
      <c r="M5" s="16">
        <f t="shared" si="0"/>
        <v>69827.600000000006</v>
      </c>
      <c r="N5" s="16">
        <f t="shared" si="1"/>
        <v>11172.416000000001</v>
      </c>
      <c r="O5" s="16">
        <f t="shared" si="2"/>
        <v>81000.016000000003</v>
      </c>
      <c r="P5" s="16">
        <f t="shared" si="3"/>
        <v>-4.0000000008149073E-3</v>
      </c>
      <c r="Q5" s="183">
        <v>20</v>
      </c>
      <c r="R5" s="184">
        <v>3491.38</v>
      </c>
      <c r="S5" s="184">
        <v>69827.600000000006</v>
      </c>
      <c r="T5" s="51">
        <f t="shared" si="4"/>
        <v>11172.416000000001</v>
      </c>
      <c r="U5" s="51">
        <f t="shared" si="5"/>
        <v>81000.016000000003</v>
      </c>
      <c r="V5" s="51">
        <f t="shared" si="6"/>
        <v>4.0000000008149073E-3</v>
      </c>
    </row>
    <row r="6" spans="1:22" ht="153" x14ac:dyDescent="0.25">
      <c r="A6" s="206"/>
      <c r="B6" s="40" t="s">
        <v>88</v>
      </c>
      <c r="C6" s="194" t="s">
        <v>108</v>
      </c>
      <c r="D6" s="21" t="s">
        <v>96</v>
      </c>
      <c r="E6" s="40">
        <v>4</v>
      </c>
      <c r="F6" s="22">
        <v>3</v>
      </c>
      <c r="G6" s="45">
        <v>12931.03</v>
      </c>
      <c r="H6" s="45">
        <v>38793.089999999997</v>
      </c>
      <c r="I6" s="53">
        <f t="shared" si="7"/>
        <v>6206.8943999999992</v>
      </c>
      <c r="J6" s="47">
        <f t="shared" si="8"/>
        <v>44999.984399999994</v>
      </c>
      <c r="K6" s="149">
        <v>44999.98</v>
      </c>
      <c r="L6" s="41"/>
      <c r="M6" s="16">
        <f t="shared" si="0"/>
        <v>38793.090000000004</v>
      </c>
      <c r="N6" s="16">
        <f t="shared" si="1"/>
        <v>6206.894400000001</v>
      </c>
      <c r="O6" s="16">
        <f t="shared" si="2"/>
        <v>44999.984400000001</v>
      </c>
      <c r="P6" s="16">
        <f t="shared" si="3"/>
        <v>4.3999999979860149E-3</v>
      </c>
      <c r="Q6" s="183">
        <v>3</v>
      </c>
      <c r="R6" s="184">
        <v>12931.03</v>
      </c>
      <c r="S6" s="184">
        <v>38793.090000000004</v>
      </c>
      <c r="T6" s="51">
        <f t="shared" si="4"/>
        <v>6206.894400000001</v>
      </c>
      <c r="U6" s="51">
        <f t="shared" si="5"/>
        <v>44999.984400000001</v>
      </c>
      <c r="V6" s="51">
        <f t="shared" si="6"/>
        <v>-4.3999999979860149E-3</v>
      </c>
    </row>
    <row r="7" spans="1:22" ht="60.75" customHeight="1" x14ac:dyDescent="0.25">
      <c r="A7" s="206"/>
      <c r="B7" s="208" t="s">
        <v>89</v>
      </c>
      <c r="C7" s="194" t="s">
        <v>114</v>
      </c>
      <c r="D7" s="21" t="s">
        <v>94</v>
      </c>
      <c r="E7" s="40">
        <v>5</v>
      </c>
      <c r="F7" s="22">
        <v>20</v>
      </c>
      <c r="G7" s="45">
        <v>422.41</v>
      </c>
      <c r="H7" s="45">
        <v>8448.2000000000007</v>
      </c>
      <c r="I7" s="53">
        <f t="shared" si="7"/>
        <v>1351.7120000000002</v>
      </c>
      <c r="J7" s="47">
        <f t="shared" si="8"/>
        <v>9799.9120000000003</v>
      </c>
      <c r="K7" s="149">
        <v>9799.91</v>
      </c>
      <c r="L7" s="41"/>
      <c r="M7" s="16">
        <f t="shared" si="0"/>
        <v>8448.2000000000007</v>
      </c>
      <c r="N7" s="16">
        <f t="shared" si="1"/>
        <v>1351.7120000000002</v>
      </c>
      <c r="O7" s="16">
        <f t="shared" si="2"/>
        <v>9799.9120000000003</v>
      </c>
      <c r="P7" s="16">
        <f t="shared" si="3"/>
        <v>2.0000000004074536E-3</v>
      </c>
      <c r="Q7" s="183">
        <v>20</v>
      </c>
      <c r="R7" s="184">
        <v>422.41</v>
      </c>
      <c r="S7" s="184">
        <v>8448.2000000000007</v>
      </c>
      <c r="T7" s="51">
        <f t="shared" si="4"/>
        <v>1351.7120000000002</v>
      </c>
      <c r="U7" s="51">
        <f t="shared" si="5"/>
        <v>9799.9120000000003</v>
      </c>
      <c r="V7" s="51">
        <f t="shared" si="6"/>
        <v>-2.0000000004074536E-3</v>
      </c>
    </row>
    <row r="8" spans="1:22" ht="59.25" customHeight="1" x14ac:dyDescent="0.25">
      <c r="A8" s="206"/>
      <c r="B8" s="209"/>
      <c r="C8" s="194" t="s">
        <v>109</v>
      </c>
      <c r="D8" s="40" t="s">
        <v>93</v>
      </c>
      <c r="E8" s="40">
        <v>6</v>
      </c>
      <c r="F8" s="22">
        <v>20</v>
      </c>
      <c r="G8" s="45">
        <v>775.86</v>
      </c>
      <c r="H8" s="45">
        <v>15517.2</v>
      </c>
      <c r="I8" s="53">
        <f t="shared" si="7"/>
        <v>2482.752</v>
      </c>
      <c r="J8" s="47">
        <f t="shared" si="8"/>
        <v>17999.952000000001</v>
      </c>
      <c r="K8" s="149">
        <v>17999.95</v>
      </c>
      <c r="L8" s="41"/>
      <c r="M8" s="16"/>
      <c r="N8" s="16"/>
      <c r="O8" s="16"/>
      <c r="P8" s="16"/>
      <c r="Q8" s="183">
        <v>20</v>
      </c>
      <c r="R8" s="184">
        <v>775.86</v>
      </c>
      <c r="S8" s="184">
        <v>15517.2</v>
      </c>
      <c r="T8" s="51">
        <f t="shared" si="4"/>
        <v>2482.752</v>
      </c>
      <c r="U8" s="51">
        <f t="shared" si="5"/>
        <v>17999.952000000001</v>
      </c>
      <c r="V8" s="51">
        <f t="shared" si="6"/>
        <v>-2.0000000004074536E-3</v>
      </c>
    </row>
    <row r="9" spans="1:22" ht="25.5" customHeight="1" x14ac:dyDescent="0.25">
      <c r="A9" s="206"/>
      <c r="B9" s="209"/>
      <c r="C9" s="194" t="s">
        <v>90</v>
      </c>
      <c r="D9" s="40" t="s">
        <v>97</v>
      </c>
      <c r="E9" s="40">
        <v>7</v>
      </c>
      <c r="F9" s="22">
        <v>8</v>
      </c>
      <c r="G9" s="45">
        <v>258.62</v>
      </c>
      <c r="H9" s="45">
        <v>2068.96</v>
      </c>
      <c r="I9" s="53">
        <f t="shared" si="7"/>
        <v>331.03360000000004</v>
      </c>
      <c r="J9" s="47">
        <v>2400</v>
      </c>
      <c r="K9" s="149">
        <v>2399.9899999999998</v>
      </c>
      <c r="L9" s="41"/>
      <c r="M9" s="16"/>
      <c r="N9" s="16"/>
      <c r="O9" s="16"/>
      <c r="P9" s="16"/>
      <c r="Q9" s="183">
        <v>8</v>
      </c>
      <c r="R9" s="184">
        <v>258.62</v>
      </c>
      <c r="S9" s="184">
        <f t="shared" ref="S9:S15" si="9">R9*Q9</f>
        <v>2068.96</v>
      </c>
      <c r="T9" s="51">
        <f t="shared" si="4"/>
        <v>331.03360000000004</v>
      </c>
      <c r="U9" s="51">
        <f t="shared" si="5"/>
        <v>2399.9936000000002</v>
      </c>
      <c r="V9" s="51">
        <f t="shared" si="6"/>
        <v>-3.6000000004605681E-3</v>
      </c>
    </row>
    <row r="10" spans="1:22" ht="29.25" customHeight="1" x14ac:dyDescent="0.25">
      <c r="A10" s="206"/>
      <c r="B10" s="209"/>
      <c r="C10" s="194" t="s">
        <v>115</v>
      </c>
      <c r="D10" s="40" t="s">
        <v>97</v>
      </c>
      <c r="E10" s="40">
        <v>8</v>
      </c>
      <c r="F10" s="22">
        <v>2</v>
      </c>
      <c r="G10" s="45">
        <v>1340.15</v>
      </c>
      <c r="H10" s="45">
        <v>2680.3</v>
      </c>
      <c r="I10" s="53">
        <f t="shared" si="7"/>
        <v>428.84800000000001</v>
      </c>
      <c r="J10" s="47">
        <f t="shared" si="8"/>
        <v>3109.1480000000001</v>
      </c>
      <c r="K10" s="149">
        <v>3109.15</v>
      </c>
      <c r="L10" s="41"/>
      <c r="M10" s="16"/>
      <c r="N10" s="16"/>
      <c r="O10" s="16"/>
      <c r="P10" s="16"/>
      <c r="Q10" s="183">
        <v>2</v>
      </c>
      <c r="R10" s="184">
        <v>1340.15</v>
      </c>
      <c r="S10" s="184">
        <f t="shared" si="9"/>
        <v>2680.3</v>
      </c>
      <c r="T10" s="51">
        <f t="shared" si="4"/>
        <v>428.84800000000001</v>
      </c>
      <c r="U10" s="51">
        <f t="shared" si="5"/>
        <v>3109.1480000000001</v>
      </c>
      <c r="V10" s="51">
        <f t="shared" si="6"/>
        <v>1.9999999999527063E-3</v>
      </c>
    </row>
    <row r="11" spans="1:22" ht="63" customHeight="1" x14ac:dyDescent="0.25">
      <c r="A11" s="206"/>
      <c r="B11" s="209"/>
      <c r="C11" s="194" t="s">
        <v>110</v>
      </c>
      <c r="D11" s="40" t="s">
        <v>94</v>
      </c>
      <c r="E11" s="40">
        <v>9</v>
      </c>
      <c r="F11" s="22">
        <v>20</v>
      </c>
      <c r="G11" s="45">
        <v>172.3</v>
      </c>
      <c r="H11" s="45">
        <v>3446</v>
      </c>
      <c r="I11" s="53">
        <f t="shared" si="7"/>
        <v>551.36</v>
      </c>
      <c r="J11" s="47">
        <f t="shared" si="8"/>
        <v>3997.36</v>
      </c>
      <c r="K11" s="149">
        <v>3997.36</v>
      </c>
      <c r="L11" s="41"/>
      <c r="M11" s="16"/>
      <c r="N11" s="16"/>
      <c r="O11" s="16"/>
      <c r="P11" s="16"/>
      <c r="Q11" s="183">
        <v>20</v>
      </c>
      <c r="R11" s="184">
        <v>172.3</v>
      </c>
      <c r="S11" s="184">
        <f t="shared" si="9"/>
        <v>3446</v>
      </c>
      <c r="T11" s="51">
        <f t="shared" si="4"/>
        <v>551.36</v>
      </c>
      <c r="U11" s="51">
        <f t="shared" si="5"/>
        <v>3997.36</v>
      </c>
      <c r="V11" s="51">
        <f t="shared" si="6"/>
        <v>0</v>
      </c>
    </row>
    <row r="12" spans="1:22" ht="46.5" customHeight="1" x14ac:dyDescent="0.25">
      <c r="A12" s="206"/>
      <c r="B12" s="210"/>
      <c r="C12" s="194" t="s">
        <v>111</v>
      </c>
      <c r="D12" s="40" t="s">
        <v>94</v>
      </c>
      <c r="E12" s="40">
        <v>10</v>
      </c>
      <c r="F12" s="22">
        <v>10</v>
      </c>
      <c r="G12" s="45">
        <v>2327.6999999999998</v>
      </c>
      <c r="H12" s="45">
        <v>23277</v>
      </c>
      <c r="I12" s="53">
        <f t="shared" si="7"/>
        <v>3724.32</v>
      </c>
      <c r="J12" s="47">
        <f t="shared" si="8"/>
        <v>27001.32</v>
      </c>
      <c r="K12" s="149">
        <v>27001.32</v>
      </c>
      <c r="L12" s="41"/>
      <c r="M12" s="16"/>
      <c r="N12" s="16"/>
      <c r="O12" s="16"/>
      <c r="P12" s="16"/>
      <c r="Q12" s="183">
        <v>10</v>
      </c>
      <c r="R12" s="184">
        <v>2327.6999999999998</v>
      </c>
      <c r="S12" s="184">
        <f t="shared" si="9"/>
        <v>23277</v>
      </c>
      <c r="T12" s="51">
        <f t="shared" si="4"/>
        <v>3724.32</v>
      </c>
      <c r="U12" s="51">
        <f t="shared" si="5"/>
        <v>27001.32</v>
      </c>
      <c r="V12" s="51">
        <f t="shared" si="6"/>
        <v>0</v>
      </c>
    </row>
    <row r="13" spans="1:22" ht="74.25" customHeight="1" x14ac:dyDescent="0.25">
      <c r="A13" s="206"/>
      <c r="B13" s="40" t="s">
        <v>91</v>
      </c>
      <c r="C13" s="194" t="s">
        <v>112</v>
      </c>
      <c r="D13" s="40" t="s">
        <v>95</v>
      </c>
      <c r="E13" s="40">
        <v>11</v>
      </c>
      <c r="F13" s="22">
        <v>7</v>
      </c>
      <c r="G13" s="45">
        <v>1416.25</v>
      </c>
      <c r="H13" s="45">
        <v>9913.75</v>
      </c>
      <c r="I13" s="53">
        <f t="shared" si="7"/>
        <v>1586.2</v>
      </c>
      <c r="J13" s="47">
        <f t="shared" si="8"/>
        <v>11499.95</v>
      </c>
      <c r="K13" s="149">
        <v>11499.95</v>
      </c>
      <c r="L13" s="41"/>
      <c r="M13" s="16"/>
      <c r="N13" s="16"/>
      <c r="O13" s="16"/>
      <c r="P13" s="16"/>
      <c r="Q13" s="183">
        <v>7</v>
      </c>
      <c r="R13" s="184">
        <v>1416.25</v>
      </c>
      <c r="S13" s="184">
        <f t="shared" si="9"/>
        <v>9913.75</v>
      </c>
      <c r="T13" s="51">
        <f t="shared" si="4"/>
        <v>1586.2</v>
      </c>
      <c r="U13" s="51">
        <f t="shared" si="5"/>
        <v>11499.95</v>
      </c>
      <c r="V13" s="51">
        <f t="shared" si="6"/>
        <v>0</v>
      </c>
    </row>
    <row r="14" spans="1:22" ht="135" customHeight="1" x14ac:dyDescent="0.25">
      <c r="A14" s="206"/>
      <c r="B14" s="40" t="s">
        <v>92</v>
      </c>
      <c r="C14" s="194" t="s">
        <v>113</v>
      </c>
      <c r="D14" s="40" t="s">
        <v>95</v>
      </c>
      <c r="E14" s="40">
        <v>12</v>
      </c>
      <c r="F14" s="22">
        <v>2</v>
      </c>
      <c r="G14" s="45">
        <v>21551.8</v>
      </c>
      <c r="H14" s="45">
        <v>43103.6</v>
      </c>
      <c r="I14" s="53">
        <v>6896.58</v>
      </c>
      <c r="J14" s="47">
        <f t="shared" si="8"/>
        <v>50000.18</v>
      </c>
      <c r="K14" s="149">
        <v>50000.18</v>
      </c>
      <c r="L14" s="41"/>
      <c r="M14" s="16"/>
      <c r="N14" s="16"/>
      <c r="O14" s="16"/>
      <c r="P14" s="16"/>
      <c r="Q14" s="183">
        <v>2</v>
      </c>
      <c r="R14" s="184">
        <v>21551.8</v>
      </c>
      <c r="S14" s="184">
        <f t="shared" si="9"/>
        <v>43103.6</v>
      </c>
      <c r="T14" s="51">
        <f t="shared" si="4"/>
        <v>6896.576</v>
      </c>
      <c r="U14" s="51">
        <f t="shared" si="5"/>
        <v>50000.175999999999</v>
      </c>
      <c r="V14" s="51">
        <f t="shared" si="6"/>
        <v>4.0000000008149073E-3</v>
      </c>
    </row>
    <row r="15" spans="1:22" ht="102" customHeight="1" x14ac:dyDescent="0.25">
      <c r="A15" s="207"/>
      <c r="B15" s="40" t="s">
        <v>102</v>
      </c>
      <c r="C15" s="194" t="s">
        <v>103</v>
      </c>
      <c r="D15" s="21" t="s">
        <v>78</v>
      </c>
      <c r="E15" s="40">
        <v>13</v>
      </c>
      <c r="F15" s="22">
        <v>500</v>
      </c>
      <c r="G15" s="45">
        <f t="shared" ref="G15" si="10">H15/F15</f>
        <v>22.41</v>
      </c>
      <c r="H15" s="45">
        <v>11205</v>
      </c>
      <c r="I15" s="53">
        <f t="shared" si="7"/>
        <v>1792.8</v>
      </c>
      <c r="J15" s="47">
        <f t="shared" si="8"/>
        <v>12997.8</v>
      </c>
      <c r="K15" s="149">
        <v>12997.8</v>
      </c>
      <c r="L15" s="41"/>
      <c r="M15" s="18">
        <f>G15*F15</f>
        <v>11205</v>
      </c>
      <c r="N15" s="16">
        <f t="shared" si="1"/>
        <v>1792.8</v>
      </c>
      <c r="O15" s="16">
        <f t="shared" si="2"/>
        <v>12997.8</v>
      </c>
      <c r="P15" s="16">
        <f t="shared" si="3"/>
        <v>0</v>
      </c>
      <c r="Q15" s="183">
        <v>500</v>
      </c>
      <c r="R15" s="184">
        <v>22.41</v>
      </c>
      <c r="S15" s="184">
        <f t="shared" si="9"/>
        <v>11205</v>
      </c>
      <c r="T15" s="51">
        <f t="shared" si="4"/>
        <v>1792.8</v>
      </c>
      <c r="U15" s="51">
        <f t="shared" si="5"/>
        <v>12997.8</v>
      </c>
      <c r="V15" s="51">
        <f t="shared" si="6"/>
        <v>0</v>
      </c>
    </row>
    <row r="16" spans="1:22" x14ac:dyDescent="0.25">
      <c r="A16" s="196" t="s">
        <v>77</v>
      </c>
      <c r="B16" s="197"/>
      <c r="C16" s="197"/>
      <c r="D16" s="197"/>
      <c r="E16" s="197"/>
      <c r="F16" s="197"/>
      <c r="G16" s="198"/>
      <c r="H16" s="48">
        <f>SUM(H3:H15)</f>
        <v>349051.72</v>
      </c>
      <c r="I16" s="46">
        <f>H16*0.16</f>
        <v>55848.275199999996</v>
      </c>
      <c r="J16" s="153"/>
      <c r="K16" s="154">
        <f>SUM(K3:K15)</f>
        <v>404900</v>
      </c>
      <c r="M16" s="17">
        <f>SUM(M4:M15)</f>
        <v>143451.05000000002</v>
      </c>
      <c r="N16" s="17">
        <f>SUM(N4:N15)</f>
        <v>22952.168000000001</v>
      </c>
      <c r="O16" s="17">
        <f>SUM(O4:O15)</f>
        <v>166403.21799999999</v>
      </c>
      <c r="S16" s="185">
        <f t="shared" ref="S16:U16" si="11">SUM(S3:S15)</f>
        <v>349051.72</v>
      </c>
      <c r="T16" s="155">
        <f t="shared" si="11"/>
        <v>55848.275200000004</v>
      </c>
      <c r="U16" s="155">
        <f t="shared" si="11"/>
        <v>404899.99519999995</v>
      </c>
      <c r="V16" s="155">
        <f>SUM(V3:V15)</f>
        <v>4.7999999978856067E-3</v>
      </c>
    </row>
    <row r="17" spans="1:21" x14ac:dyDescent="0.25">
      <c r="A17" s="202"/>
      <c r="B17" s="203"/>
      <c r="C17" s="203"/>
      <c r="D17" s="203"/>
      <c r="E17" s="203"/>
      <c r="F17" s="203"/>
      <c r="G17" s="203"/>
      <c r="H17" s="203"/>
      <c r="I17" s="203"/>
      <c r="J17" s="203"/>
      <c r="K17" s="204"/>
      <c r="M17" s="17"/>
      <c r="N17" s="17"/>
      <c r="O17" s="17"/>
    </row>
    <row r="18" spans="1:21" x14ac:dyDescent="0.25">
      <c r="A18" s="196" t="s">
        <v>5</v>
      </c>
      <c r="B18" s="197"/>
      <c r="C18" s="197"/>
      <c r="D18" s="197"/>
      <c r="E18" s="197"/>
      <c r="F18" s="197"/>
      <c r="G18" s="198"/>
      <c r="H18" s="49">
        <f>SUM(H3:H15)</f>
        <v>349051.72</v>
      </c>
      <c r="I18" s="48"/>
      <c r="J18" s="48">
        <f t="shared" ref="J18" si="12">J16</f>
        <v>0</v>
      </c>
      <c r="K18" s="48"/>
      <c r="Q18" s="186"/>
      <c r="R18" s="187" t="s">
        <v>5</v>
      </c>
      <c r="S18" s="188">
        <f>SUM(S16)</f>
        <v>349051.72</v>
      </c>
      <c r="T18" s="156"/>
      <c r="U18" s="156"/>
    </row>
    <row r="19" spans="1:21" x14ac:dyDescent="0.25">
      <c r="A19" s="196" t="s">
        <v>6</v>
      </c>
      <c r="B19" s="197"/>
      <c r="C19" s="197"/>
      <c r="D19" s="197"/>
      <c r="E19" s="197"/>
      <c r="F19" s="197"/>
      <c r="G19" s="198"/>
      <c r="H19" s="48"/>
      <c r="I19" s="48">
        <f>SUM(I3:I15)</f>
        <v>55848.279200000004</v>
      </c>
      <c r="J19" s="48">
        <f t="shared" ref="J19" si="13">SUM(K4:K15)</f>
        <v>282411.12</v>
      </c>
      <c r="K19" s="48"/>
      <c r="Q19" s="186"/>
      <c r="R19" s="187" t="s">
        <v>6</v>
      </c>
      <c r="S19" s="189"/>
      <c r="T19" s="157">
        <f>SUM(T16)</f>
        <v>55848.275200000004</v>
      </c>
      <c r="U19" s="156"/>
    </row>
    <row r="20" spans="1:21" x14ac:dyDescent="0.25">
      <c r="A20" s="196" t="s">
        <v>7</v>
      </c>
      <c r="B20" s="197"/>
      <c r="C20" s="197"/>
      <c r="D20" s="197"/>
      <c r="E20" s="197"/>
      <c r="F20" s="197"/>
      <c r="G20" s="198"/>
      <c r="H20" s="50"/>
      <c r="I20" s="50"/>
      <c r="J20" s="50">
        <f t="shared" ref="J20" si="14">SUM(J19+J18)</f>
        <v>282411.12</v>
      </c>
      <c r="K20" s="50">
        <f>SUM(K3:K15)</f>
        <v>404900</v>
      </c>
      <c r="Q20" s="186"/>
      <c r="R20" s="187" t="s">
        <v>7</v>
      </c>
      <c r="S20" s="189"/>
      <c r="T20" s="156"/>
      <c r="U20" s="157">
        <f>SUM(S18:T19)</f>
        <v>404899.9952</v>
      </c>
    </row>
    <row r="21" spans="1:21" x14ac:dyDescent="0.25">
      <c r="A21" s="3"/>
      <c r="B21" s="3"/>
      <c r="C21" s="42"/>
      <c r="D21" s="3"/>
      <c r="E21" s="3"/>
      <c r="F21" s="3"/>
      <c r="G21" s="44"/>
      <c r="H21" s="44"/>
      <c r="I21" s="44"/>
      <c r="J21" s="44"/>
      <c r="K21" s="150"/>
    </row>
    <row r="22" spans="1:21" x14ac:dyDescent="0.25">
      <c r="A22" s="3"/>
      <c r="B22" s="3"/>
      <c r="C22" s="42"/>
      <c r="D22" s="3"/>
      <c r="E22" s="3"/>
      <c r="F22" s="3"/>
      <c r="G22" s="44"/>
      <c r="H22" s="44"/>
      <c r="I22" s="44"/>
      <c r="J22" s="44"/>
      <c r="K22" s="151"/>
    </row>
    <row r="25" spans="1:21" x14ac:dyDescent="0.25">
      <c r="A25" s="3"/>
      <c r="B25" s="3"/>
      <c r="C25" s="42"/>
      <c r="D25" s="3"/>
      <c r="E25" s="3"/>
      <c r="F25" s="3"/>
      <c r="G25" s="44"/>
      <c r="H25" s="44"/>
      <c r="I25" s="44"/>
      <c r="J25" s="44"/>
    </row>
  </sheetData>
  <mergeCells count="8">
    <mergeCell ref="A19:G19"/>
    <mergeCell ref="A20:G20"/>
    <mergeCell ref="A18:G18"/>
    <mergeCell ref="A2:K2"/>
    <mergeCell ref="A17:K17"/>
    <mergeCell ref="A16:G16"/>
    <mergeCell ref="A3:A15"/>
    <mergeCell ref="B7:B12"/>
  </mergeCells>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13"/>
  <sheetViews>
    <sheetView workbookViewId="0">
      <selection activeCell="C22" sqref="C22"/>
    </sheetView>
  </sheetViews>
  <sheetFormatPr baseColWidth="10" defaultColWidth="11.42578125" defaultRowHeight="15" x14ac:dyDescent="0.25"/>
  <cols>
    <col min="1" max="1" width="28.28515625" customWidth="1"/>
    <col min="2" max="2" width="28.140625" customWidth="1"/>
    <col min="3" max="3" width="15.85546875" bestFit="1" customWidth="1"/>
    <col min="4" max="4" width="16.28515625" customWidth="1"/>
    <col min="5" max="5" width="19.42578125" bestFit="1" customWidth="1"/>
    <col min="6" max="7" width="15.5703125" bestFit="1" customWidth="1"/>
    <col min="9" max="9" width="12.28515625" bestFit="1" customWidth="1"/>
  </cols>
  <sheetData>
    <row r="2" spans="1:9" ht="15.75" thickBot="1" x14ac:dyDescent="0.3"/>
    <row r="3" spans="1:9" ht="14.45" customHeight="1" thickTop="1" x14ac:dyDescent="0.25">
      <c r="A3" s="213" t="s">
        <v>100</v>
      </c>
      <c r="B3" s="214"/>
      <c r="C3" s="214"/>
      <c r="D3" s="214"/>
      <c r="E3" s="214"/>
      <c r="F3" s="214"/>
      <c r="G3" s="215"/>
    </row>
    <row r="4" spans="1:9" ht="16.5" x14ac:dyDescent="0.3">
      <c r="A4" s="28"/>
      <c r="B4" s="29"/>
      <c r="C4" s="29"/>
      <c r="D4" s="29"/>
      <c r="E4" s="29"/>
      <c r="F4" s="29"/>
      <c r="G4" s="32"/>
    </row>
    <row r="5" spans="1:9" ht="16.5" x14ac:dyDescent="0.3">
      <c r="A5" s="28"/>
      <c r="B5" s="29"/>
      <c r="C5" s="29"/>
      <c r="D5" s="216" t="s">
        <v>48</v>
      </c>
      <c r="E5" s="216"/>
      <c r="F5" s="216"/>
      <c r="G5" s="217"/>
    </row>
    <row r="6" spans="1:9" ht="51.75" x14ac:dyDescent="0.25">
      <c r="A6" s="56" t="s">
        <v>26</v>
      </c>
      <c r="B6" s="57" t="s">
        <v>27</v>
      </c>
      <c r="C6" s="57" t="s">
        <v>28</v>
      </c>
      <c r="D6" s="174" t="s">
        <v>79</v>
      </c>
      <c r="E6" s="174" t="s">
        <v>82</v>
      </c>
      <c r="F6" s="174" t="s">
        <v>80</v>
      </c>
      <c r="G6" s="175" t="s">
        <v>81</v>
      </c>
      <c r="I6" s="8"/>
    </row>
    <row r="7" spans="1:9" ht="50.25" customHeight="1" x14ac:dyDescent="0.25">
      <c r="A7" s="218" t="s">
        <v>85</v>
      </c>
      <c r="B7" s="23" t="s">
        <v>71</v>
      </c>
      <c r="C7" s="24">
        <f>SUM(D7:E7)</f>
        <v>1595100</v>
      </c>
      <c r="D7" s="24">
        <v>797550</v>
      </c>
      <c r="E7" s="24">
        <v>797550</v>
      </c>
      <c r="F7" s="24"/>
      <c r="G7" s="55"/>
      <c r="H7" s="1"/>
    </row>
    <row r="8" spans="1:9" ht="123.75" customHeight="1" x14ac:dyDescent="0.25">
      <c r="A8" s="219"/>
      <c r="B8" s="23" t="s">
        <v>72</v>
      </c>
      <c r="C8" s="24">
        <f>SUM(D8:G8)</f>
        <v>404900</v>
      </c>
      <c r="D8" s="24">
        <v>200000</v>
      </c>
      <c r="E8" s="24">
        <v>204900</v>
      </c>
      <c r="F8" s="24">
        <v>0</v>
      </c>
      <c r="G8" s="55">
        <v>0</v>
      </c>
      <c r="H8" s="6"/>
    </row>
    <row r="9" spans="1:9" ht="33" x14ac:dyDescent="0.3">
      <c r="A9" s="30" t="s">
        <v>29</v>
      </c>
      <c r="B9" s="220"/>
      <c r="C9" s="221"/>
      <c r="D9" s="25">
        <v>1</v>
      </c>
      <c r="E9" s="25">
        <v>1</v>
      </c>
      <c r="F9" s="25">
        <v>1</v>
      </c>
      <c r="G9" s="31">
        <v>1</v>
      </c>
      <c r="H9" s="1"/>
    </row>
    <row r="10" spans="1:9" ht="16.5" x14ac:dyDescent="0.3">
      <c r="A10" s="28"/>
      <c r="B10" s="29"/>
      <c r="C10" s="29"/>
      <c r="D10" s="29"/>
      <c r="E10" s="29"/>
      <c r="F10" s="29"/>
      <c r="G10" s="32"/>
    </row>
    <row r="11" spans="1:9" ht="18.75" customHeight="1" x14ac:dyDescent="0.3">
      <c r="A11" s="33" t="s">
        <v>30</v>
      </c>
      <c r="B11" s="26"/>
      <c r="C11" s="211">
        <f>C7+C8</f>
        <v>2000000</v>
      </c>
      <c r="D11" s="27">
        <f>SUM(D7:D8)</f>
        <v>997550</v>
      </c>
      <c r="E11" s="27">
        <f>SUM(E7:E8)</f>
        <v>1002450</v>
      </c>
      <c r="F11" s="27">
        <f>SUM(F7:F8)</f>
        <v>0</v>
      </c>
      <c r="G11" s="34">
        <f>SUM(G7:G8)</f>
        <v>0</v>
      </c>
    </row>
    <row r="12" spans="1:9" ht="18" customHeight="1" thickBot="1" x14ac:dyDescent="0.35">
      <c r="A12" s="35" t="s">
        <v>31</v>
      </c>
      <c r="B12" s="36"/>
      <c r="C12" s="212"/>
      <c r="D12" s="37">
        <f>D11</f>
        <v>997550</v>
      </c>
      <c r="E12" s="37">
        <f>D12+E11</f>
        <v>2000000</v>
      </c>
      <c r="F12" s="37">
        <f t="shared" ref="F12:G12" si="0">E12+F11</f>
        <v>2000000</v>
      </c>
      <c r="G12" s="38">
        <f t="shared" si="0"/>
        <v>2000000</v>
      </c>
    </row>
    <row r="13" spans="1:9" ht="15.75" thickTop="1" x14ac:dyDescent="0.25">
      <c r="C13" s="4"/>
      <c r="D13" s="4"/>
      <c r="E13" s="4"/>
    </row>
  </sheetData>
  <mergeCells count="5">
    <mergeCell ref="C11:C12"/>
    <mergeCell ref="A3:G3"/>
    <mergeCell ref="D5:G5"/>
    <mergeCell ref="A7:A8"/>
    <mergeCell ref="B9:C9"/>
  </mergeCells>
  <pageMargins left="0.70866141732283472" right="0.70866141732283472" top="0.74803149606299213" bottom="0.74803149606299213" header="0.31496062992125984" footer="0.31496062992125984"/>
  <pageSetup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36"/>
  <sheetViews>
    <sheetView workbookViewId="0">
      <selection activeCell="E27" sqref="A1:E27"/>
    </sheetView>
  </sheetViews>
  <sheetFormatPr baseColWidth="10" defaultColWidth="11.42578125" defaultRowHeight="15" x14ac:dyDescent="0.25"/>
  <cols>
    <col min="1" max="1" width="29" customWidth="1"/>
    <col min="2" max="2" width="14.85546875" customWidth="1"/>
    <col min="3" max="3" width="16.85546875" customWidth="1"/>
    <col min="4" max="4" width="15.5703125" bestFit="1" customWidth="1"/>
    <col min="5" max="5" width="15.7109375" customWidth="1"/>
    <col min="6" max="6" width="14.140625" bestFit="1" customWidth="1"/>
    <col min="7" max="7" width="27.140625" bestFit="1" customWidth="1"/>
    <col min="8" max="10" width="19.85546875" bestFit="1" customWidth="1"/>
  </cols>
  <sheetData>
    <row r="2" spans="1:7" x14ac:dyDescent="0.25">
      <c r="A2" s="223" t="s">
        <v>22</v>
      </c>
      <c r="B2" s="223"/>
      <c r="C2" s="223"/>
      <c r="D2" s="223"/>
      <c r="E2" s="223"/>
    </row>
    <row r="3" spans="1:7" x14ac:dyDescent="0.25">
      <c r="A3" s="126"/>
      <c r="B3" s="126"/>
      <c r="C3" s="126"/>
      <c r="D3" s="126"/>
      <c r="E3" s="126"/>
    </row>
    <row r="4" spans="1:7" x14ac:dyDescent="0.25">
      <c r="A4" s="127" t="s">
        <v>51</v>
      </c>
      <c r="B4" s="126"/>
      <c r="C4" s="126"/>
      <c r="D4" s="126"/>
      <c r="E4" s="126"/>
    </row>
    <row r="5" spans="1:7" x14ac:dyDescent="0.25">
      <c r="A5" s="126"/>
      <c r="B5" s="126"/>
      <c r="C5" s="126"/>
      <c r="D5" s="126"/>
      <c r="E5" s="126"/>
    </row>
    <row r="6" spans="1:7" ht="15.75" x14ac:dyDescent="0.3">
      <c r="A6" s="128" t="s">
        <v>33</v>
      </c>
      <c r="B6" s="129">
        <v>2000000</v>
      </c>
      <c r="C6" s="222" t="s">
        <v>56</v>
      </c>
      <c r="D6" s="222"/>
      <c r="E6" s="222"/>
    </row>
    <row r="7" spans="1:7" ht="15.75" x14ac:dyDescent="0.3">
      <c r="A7" s="128"/>
      <c r="B7" s="129"/>
      <c r="C7" s="222"/>
      <c r="D7" s="222"/>
      <c r="E7" s="222"/>
    </row>
    <row r="8" spans="1:7" ht="15.75" x14ac:dyDescent="0.3">
      <c r="A8" s="128" t="s">
        <v>23</v>
      </c>
      <c r="B8" s="129">
        <v>2000000</v>
      </c>
      <c r="C8" s="222" t="s">
        <v>56</v>
      </c>
      <c r="D8" s="222"/>
      <c r="E8" s="222"/>
    </row>
    <row r="9" spans="1:7" ht="15.75" x14ac:dyDescent="0.3">
      <c r="A9" s="128" t="s">
        <v>24</v>
      </c>
      <c r="B9" s="129">
        <v>0</v>
      </c>
      <c r="C9" s="222"/>
      <c r="D9" s="222"/>
      <c r="E9" s="222"/>
    </row>
    <row r="10" spans="1:7" ht="15.75" x14ac:dyDescent="0.3">
      <c r="A10" s="128" t="s">
        <v>25</v>
      </c>
      <c r="B10" s="129">
        <v>0</v>
      </c>
      <c r="C10" s="222"/>
      <c r="D10" s="222"/>
      <c r="E10" s="222"/>
    </row>
    <row r="11" spans="1:7" ht="15.75" x14ac:dyDescent="0.3">
      <c r="A11" s="128" t="s">
        <v>32</v>
      </c>
      <c r="B11" s="130">
        <f>SUM(B8:B10)</f>
        <v>2000000</v>
      </c>
      <c r="C11" s="222" t="s">
        <v>56</v>
      </c>
      <c r="D11" s="222"/>
      <c r="E11" s="222"/>
    </row>
    <row r="12" spans="1:7" x14ac:dyDescent="0.25">
      <c r="A12" s="126"/>
      <c r="B12" s="126"/>
      <c r="C12" s="223"/>
      <c r="D12" s="223"/>
      <c r="E12" s="223"/>
    </row>
    <row r="13" spans="1:7" ht="17.25" thickBot="1" x14ac:dyDescent="0.35">
      <c r="A13" s="60"/>
      <c r="B13" s="126"/>
      <c r="C13" s="126"/>
      <c r="D13" s="126"/>
      <c r="E13" s="126"/>
    </row>
    <row r="14" spans="1:7" ht="63" customHeight="1" thickBot="1" x14ac:dyDescent="0.3">
      <c r="A14" s="104" t="s">
        <v>11</v>
      </c>
      <c r="B14" s="173" t="s">
        <v>79</v>
      </c>
      <c r="C14" s="173" t="s">
        <v>82</v>
      </c>
      <c r="D14" s="173" t="s">
        <v>80</v>
      </c>
      <c r="E14" s="173" t="s">
        <v>81</v>
      </c>
      <c r="F14" s="12"/>
    </row>
    <row r="15" spans="1:7" ht="16.5" x14ac:dyDescent="0.3">
      <c r="A15" s="105" t="s">
        <v>13</v>
      </c>
      <c r="B15" s="131">
        <v>0</v>
      </c>
      <c r="C15" s="131">
        <f t="shared" ref="C15:E15" si="0">SUM(C16:C20)</f>
        <v>0</v>
      </c>
      <c r="D15" s="131">
        <v>0</v>
      </c>
      <c r="E15" s="132">
        <f t="shared" si="0"/>
        <v>0</v>
      </c>
      <c r="F15" s="1"/>
      <c r="G15" s="4"/>
    </row>
    <row r="16" spans="1:7" ht="42.75" x14ac:dyDescent="0.3">
      <c r="A16" s="107" t="s">
        <v>14</v>
      </c>
      <c r="B16" s="133">
        <v>0</v>
      </c>
      <c r="C16" s="133">
        <v>0</v>
      </c>
      <c r="D16" s="133">
        <v>0</v>
      </c>
      <c r="E16" s="134">
        <v>0</v>
      </c>
      <c r="G16" s="4"/>
    </row>
    <row r="17" spans="1:10" ht="28.5" x14ac:dyDescent="0.3">
      <c r="A17" s="107" t="s">
        <v>15</v>
      </c>
      <c r="B17" s="133">
        <v>0</v>
      </c>
      <c r="C17" s="133">
        <v>0</v>
      </c>
      <c r="D17" s="133">
        <v>0</v>
      </c>
      <c r="E17" s="134">
        <v>0</v>
      </c>
      <c r="G17" s="4"/>
    </row>
    <row r="18" spans="1:10" ht="16.5" x14ac:dyDescent="0.3">
      <c r="A18" s="107" t="s">
        <v>16</v>
      </c>
      <c r="B18" s="133">
        <v>0</v>
      </c>
      <c r="C18" s="133">
        <v>0</v>
      </c>
      <c r="D18" s="133">
        <v>0</v>
      </c>
      <c r="E18" s="134">
        <v>0</v>
      </c>
      <c r="G18" s="4"/>
    </row>
    <row r="19" spans="1:10" ht="29.25" thickBot="1" x14ac:dyDescent="0.35">
      <c r="A19" s="135" t="s">
        <v>17</v>
      </c>
      <c r="B19" s="136">
        <v>0</v>
      </c>
      <c r="C19" s="136">
        <v>0</v>
      </c>
      <c r="D19" s="136">
        <v>0</v>
      </c>
      <c r="E19" s="137">
        <v>0</v>
      </c>
      <c r="F19" s="1"/>
      <c r="G19" s="4"/>
    </row>
    <row r="20" spans="1:10" ht="17.25" thickBot="1" x14ac:dyDescent="0.35">
      <c r="A20" s="138" t="s">
        <v>50</v>
      </c>
      <c r="B20" s="139">
        <v>0</v>
      </c>
      <c r="C20" s="139">
        <v>0</v>
      </c>
      <c r="D20" s="139">
        <v>0</v>
      </c>
      <c r="E20" s="140">
        <v>0</v>
      </c>
      <c r="G20" s="4"/>
    </row>
    <row r="21" spans="1:10" ht="27.75" x14ac:dyDescent="0.3">
      <c r="A21" s="114" t="s">
        <v>76</v>
      </c>
      <c r="B21" s="141"/>
      <c r="C21" s="141"/>
      <c r="D21" s="141"/>
      <c r="E21" s="142"/>
      <c r="F21" s="1"/>
      <c r="G21" s="4"/>
    </row>
    <row r="22" spans="1:10" ht="16.5" x14ac:dyDescent="0.3">
      <c r="A22" s="107" t="s">
        <v>73</v>
      </c>
      <c r="B22" s="64">
        <v>797550</v>
      </c>
      <c r="C22" s="64">
        <v>797550</v>
      </c>
      <c r="D22" s="64"/>
      <c r="E22" s="143"/>
      <c r="F22" s="1"/>
      <c r="G22" s="14"/>
      <c r="H22" s="13"/>
      <c r="I22" s="13"/>
      <c r="J22" s="13"/>
    </row>
    <row r="23" spans="1:10" ht="17.25" thickBot="1" x14ac:dyDescent="0.35">
      <c r="A23" s="107" t="s">
        <v>75</v>
      </c>
      <c r="B23" s="64">
        <v>200000</v>
      </c>
      <c r="C23" s="64">
        <v>204900</v>
      </c>
      <c r="D23" s="64"/>
      <c r="E23" s="143"/>
      <c r="F23" s="1"/>
      <c r="G23" s="13"/>
      <c r="H23" s="13"/>
      <c r="I23" s="13"/>
      <c r="J23" s="13"/>
    </row>
    <row r="24" spans="1:10" ht="27.75" thickBot="1" x14ac:dyDescent="0.3">
      <c r="A24" s="144" t="s">
        <v>18</v>
      </c>
      <c r="B24" s="145">
        <v>1</v>
      </c>
      <c r="C24" s="145">
        <v>1</v>
      </c>
      <c r="D24" s="145">
        <v>1</v>
      </c>
      <c r="E24" s="146">
        <v>1</v>
      </c>
      <c r="G24" s="10"/>
      <c r="H24" s="11"/>
    </row>
    <row r="25" spans="1:10" ht="16.5" x14ac:dyDescent="0.3">
      <c r="A25" s="60"/>
      <c r="B25" s="60"/>
      <c r="C25" s="60"/>
      <c r="D25" s="60"/>
      <c r="E25" s="60"/>
      <c r="G25" s="10"/>
      <c r="H25" s="11"/>
    </row>
    <row r="26" spans="1:10" ht="16.5" x14ac:dyDescent="0.3">
      <c r="A26" s="147" t="s">
        <v>52</v>
      </c>
      <c r="B26" s="148">
        <f>SUM(B22:B23)</f>
        <v>997550</v>
      </c>
      <c r="C26" s="148">
        <f>SUM(C22:C23)</f>
        <v>1002450</v>
      </c>
      <c r="D26" s="148">
        <f>SUM(D22:D23)</f>
        <v>0</v>
      </c>
      <c r="E26" s="148">
        <f>SUM(E22:E23)</f>
        <v>0</v>
      </c>
      <c r="G26" s="10"/>
      <c r="H26" s="11"/>
    </row>
    <row r="27" spans="1:10" ht="16.5" x14ac:dyDescent="0.3">
      <c r="A27" s="147" t="s">
        <v>21</v>
      </c>
      <c r="B27" s="148">
        <f>B26</f>
        <v>997550</v>
      </c>
      <c r="C27" s="148">
        <f>B27+C26</f>
        <v>2000000</v>
      </c>
      <c r="D27" s="148">
        <f>C27+D26</f>
        <v>2000000</v>
      </c>
      <c r="E27" s="148">
        <f t="shared" ref="E27" si="1">D27+E26</f>
        <v>2000000</v>
      </c>
      <c r="F27" s="4"/>
      <c r="G27" s="10"/>
      <c r="H27" s="11"/>
    </row>
    <row r="28" spans="1:10" x14ac:dyDescent="0.25">
      <c r="H28" s="11"/>
    </row>
    <row r="29" spans="1:10" x14ac:dyDescent="0.25">
      <c r="C29" s="15"/>
    </row>
    <row r="30" spans="1:10" x14ac:dyDescent="0.25">
      <c r="C30" s="15"/>
    </row>
    <row r="31" spans="1:10" ht="34.9" customHeight="1" x14ac:dyDescent="0.25">
      <c r="A31" s="225"/>
      <c r="B31" s="225"/>
      <c r="C31" s="225"/>
      <c r="D31" s="225"/>
      <c r="E31" s="225"/>
    </row>
    <row r="32" spans="1:10" ht="29.45" customHeight="1" x14ac:dyDescent="0.25">
      <c r="A32" s="226"/>
      <c r="B32" s="226"/>
      <c r="C32" s="226"/>
      <c r="D32" s="226"/>
      <c r="E32" s="226"/>
    </row>
    <row r="33" spans="1:5" ht="19.899999999999999" customHeight="1" x14ac:dyDescent="0.25">
      <c r="A33" s="227"/>
      <c r="B33" s="227"/>
      <c r="C33" s="227"/>
      <c r="D33" s="227"/>
      <c r="E33" s="227"/>
    </row>
    <row r="34" spans="1:5" ht="36" customHeight="1" x14ac:dyDescent="0.25">
      <c r="A34" s="224"/>
      <c r="B34" s="224"/>
      <c r="C34" s="224"/>
      <c r="D34" s="224"/>
      <c r="E34" s="224"/>
    </row>
    <row r="35" spans="1:5" ht="36" customHeight="1" x14ac:dyDescent="0.25">
      <c r="A35" s="9"/>
      <c r="B35" s="5"/>
      <c r="C35" s="5"/>
      <c r="D35" s="5"/>
      <c r="E35" s="5"/>
    </row>
    <row r="36" spans="1:5" ht="15" customHeight="1" x14ac:dyDescent="0.25">
      <c r="B36" s="9"/>
      <c r="C36" s="9"/>
      <c r="D36" s="9"/>
    </row>
  </sheetData>
  <mergeCells count="12">
    <mergeCell ref="A34:E34"/>
    <mergeCell ref="C11:E11"/>
    <mergeCell ref="C12:E12"/>
    <mergeCell ref="A31:E31"/>
    <mergeCell ref="A32:E32"/>
    <mergeCell ref="A33:E33"/>
    <mergeCell ref="C10:E10"/>
    <mergeCell ref="A2:E2"/>
    <mergeCell ref="C6:E6"/>
    <mergeCell ref="C7:E7"/>
    <mergeCell ref="C8:E8"/>
    <mergeCell ref="C9:E9"/>
  </mergeCells>
  <pageMargins left="0.70866141732283472" right="0.70866141732283472" top="0.74803149606299213" bottom="0.74803149606299213" header="0.31496062992125984" footer="0.31496062992125984"/>
  <pageSetup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28"/>
  <sheetViews>
    <sheetView workbookViewId="0">
      <selection activeCell="F18" sqref="A1:F18"/>
    </sheetView>
  </sheetViews>
  <sheetFormatPr baseColWidth="10" defaultColWidth="11.42578125" defaultRowHeight="15" x14ac:dyDescent="0.25"/>
  <cols>
    <col min="1" max="1" width="29.28515625" customWidth="1"/>
    <col min="2" max="2" width="16" customWidth="1"/>
    <col min="3" max="6" width="14.28515625" customWidth="1"/>
    <col min="8" max="8" width="11.42578125" customWidth="1"/>
  </cols>
  <sheetData>
    <row r="2" spans="1:7" x14ac:dyDescent="0.25">
      <c r="A2" s="223" t="s">
        <v>10</v>
      </c>
      <c r="B2" s="223"/>
      <c r="C2" s="223"/>
      <c r="D2" s="223"/>
      <c r="E2" s="223"/>
      <c r="F2" s="223"/>
    </row>
    <row r="3" spans="1:7" ht="17.25" thickBot="1" x14ac:dyDescent="0.35">
      <c r="A3" s="60"/>
      <c r="B3" s="60"/>
      <c r="C3" s="60"/>
      <c r="D3" s="60"/>
      <c r="E3" s="60"/>
      <c r="F3" s="60"/>
    </row>
    <row r="4" spans="1:7" ht="68.25" thickBot="1" x14ac:dyDescent="0.3">
      <c r="A4" s="171" t="s">
        <v>11</v>
      </c>
      <c r="B4" s="172" t="s">
        <v>12</v>
      </c>
      <c r="C4" s="180" t="s">
        <v>79</v>
      </c>
      <c r="D4" s="180" t="s">
        <v>82</v>
      </c>
      <c r="E4" s="180" t="s">
        <v>80</v>
      </c>
      <c r="F4" s="181" t="s">
        <v>81</v>
      </c>
      <c r="G4" s="12"/>
    </row>
    <row r="5" spans="1:7" ht="15.75" thickBot="1" x14ac:dyDescent="0.3">
      <c r="A5" s="105" t="s">
        <v>13</v>
      </c>
      <c r="B5" s="106">
        <v>0</v>
      </c>
      <c r="C5" s="166">
        <v>0</v>
      </c>
      <c r="D5" s="166">
        <f>SUM(D6:D10)</f>
        <v>0</v>
      </c>
      <c r="E5" s="166">
        <f t="shared" ref="E5:F5" si="0">SUM(E6:E10)</f>
        <v>0</v>
      </c>
      <c r="F5" s="167">
        <f t="shared" si="0"/>
        <v>0</v>
      </c>
    </row>
    <row r="6" spans="1:7" ht="42.75" x14ac:dyDescent="0.3">
      <c r="A6" s="107" t="s">
        <v>14</v>
      </c>
      <c r="B6" s="26"/>
      <c r="C6" s="108">
        <v>0</v>
      </c>
      <c r="D6" s="108">
        <v>0</v>
      </c>
      <c r="E6" s="108">
        <v>0</v>
      </c>
      <c r="F6" s="109">
        <v>0</v>
      </c>
      <c r="G6" s="1"/>
    </row>
    <row r="7" spans="1:7" ht="28.5" x14ac:dyDescent="0.3">
      <c r="A7" s="107" t="s">
        <v>15</v>
      </c>
      <c r="B7" s="26"/>
      <c r="C7" s="108">
        <v>0</v>
      </c>
      <c r="D7" s="108">
        <v>0</v>
      </c>
      <c r="E7" s="108">
        <v>0</v>
      </c>
      <c r="F7" s="109">
        <v>0</v>
      </c>
    </row>
    <row r="8" spans="1:7" ht="16.5" x14ac:dyDescent="0.3">
      <c r="A8" s="110" t="s">
        <v>16</v>
      </c>
      <c r="B8" s="111"/>
      <c r="C8" s="112">
        <v>0</v>
      </c>
      <c r="D8" s="112">
        <v>0</v>
      </c>
      <c r="E8" s="112">
        <v>0</v>
      </c>
      <c r="F8" s="113">
        <v>0</v>
      </c>
    </row>
    <row r="9" spans="1:7" ht="16.5" x14ac:dyDescent="0.3">
      <c r="A9" s="107" t="s">
        <v>17</v>
      </c>
      <c r="B9" s="26"/>
      <c r="C9" s="108">
        <v>0</v>
      </c>
      <c r="D9" s="108">
        <v>0</v>
      </c>
      <c r="E9" s="108">
        <v>0</v>
      </c>
      <c r="F9" s="109">
        <v>0</v>
      </c>
    </row>
    <row r="10" spans="1:7" ht="16.5" x14ac:dyDescent="0.3">
      <c r="A10" s="107" t="s">
        <v>50</v>
      </c>
      <c r="B10" s="26"/>
      <c r="C10" s="108">
        <v>0</v>
      </c>
      <c r="D10" s="108">
        <v>0</v>
      </c>
      <c r="E10" s="108">
        <v>0</v>
      </c>
      <c r="F10" s="109">
        <v>0</v>
      </c>
    </row>
    <row r="11" spans="1:7" ht="27.75" thickBot="1" x14ac:dyDescent="0.3">
      <c r="A11" s="114" t="s">
        <v>76</v>
      </c>
      <c r="B11" s="115">
        <v>1</v>
      </c>
      <c r="C11" s="164">
        <f>C12+C13</f>
        <v>0.49870000000000003</v>
      </c>
      <c r="D11" s="164">
        <f>D12+D13</f>
        <v>0.50129999999999997</v>
      </c>
      <c r="E11" s="164">
        <v>0</v>
      </c>
      <c r="F11" s="165">
        <v>0</v>
      </c>
    </row>
    <row r="12" spans="1:7" ht="16.5" x14ac:dyDescent="0.3">
      <c r="A12" s="107" t="s">
        <v>73</v>
      </c>
      <c r="B12" s="26"/>
      <c r="C12" s="108">
        <v>0.3987</v>
      </c>
      <c r="D12" s="108">
        <v>0.3987</v>
      </c>
      <c r="E12" s="108">
        <v>0</v>
      </c>
      <c r="F12" s="109">
        <v>0</v>
      </c>
      <c r="G12" s="1"/>
    </row>
    <row r="13" spans="1:7" ht="16.5" x14ac:dyDescent="0.3">
      <c r="A13" s="107" t="s">
        <v>75</v>
      </c>
      <c r="B13" s="116"/>
      <c r="C13" s="108">
        <v>0.1</v>
      </c>
      <c r="D13" s="108">
        <v>0.1026</v>
      </c>
      <c r="E13" s="108">
        <v>0</v>
      </c>
      <c r="F13" s="109">
        <v>0</v>
      </c>
    </row>
    <row r="14" spans="1:7" ht="28.5" thickBot="1" x14ac:dyDescent="0.35">
      <c r="A14" s="117" t="s">
        <v>18</v>
      </c>
      <c r="B14" s="26" t="s">
        <v>19</v>
      </c>
      <c r="C14" s="118">
        <v>1</v>
      </c>
      <c r="D14" s="118">
        <v>1</v>
      </c>
      <c r="E14" s="118">
        <v>1</v>
      </c>
      <c r="F14" s="119">
        <v>1</v>
      </c>
      <c r="G14" s="1"/>
    </row>
    <row r="15" spans="1:7" ht="16.5" x14ac:dyDescent="0.25">
      <c r="A15" s="114"/>
      <c r="B15" s="120"/>
      <c r="C15" s="121"/>
      <c r="D15" s="121"/>
      <c r="E15" s="121"/>
      <c r="F15" s="122"/>
    </row>
    <row r="16" spans="1:7" ht="17.25" thickBot="1" x14ac:dyDescent="0.35">
      <c r="A16" s="123"/>
      <c r="B16" s="29"/>
      <c r="C16" s="29"/>
      <c r="D16" s="29"/>
      <c r="E16" s="29"/>
      <c r="F16" s="124"/>
    </row>
    <row r="17" spans="1:6" x14ac:dyDescent="0.25">
      <c r="A17" s="169" t="s">
        <v>57</v>
      </c>
      <c r="B17" s="228">
        <f>+B11+B5</f>
        <v>1</v>
      </c>
      <c r="C17" s="191">
        <f>C5+C11</f>
        <v>0.49870000000000003</v>
      </c>
      <c r="D17" s="191">
        <f t="shared" ref="D17:F17" si="1">D5+D11</f>
        <v>0.50129999999999997</v>
      </c>
      <c r="E17" s="191">
        <f t="shared" si="1"/>
        <v>0</v>
      </c>
      <c r="F17" s="170">
        <f t="shared" si="1"/>
        <v>0</v>
      </c>
    </row>
    <row r="18" spans="1:6" ht="15.75" thickBot="1" x14ac:dyDescent="0.3">
      <c r="A18" s="125" t="s">
        <v>20</v>
      </c>
      <c r="B18" s="229"/>
      <c r="C18" s="192">
        <f>C17</f>
        <v>0.49870000000000003</v>
      </c>
      <c r="D18" s="193">
        <f>C18+D17</f>
        <v>1</v>
      </c>
      <c r="E18" s="193">
        <f>D18+E17</f>
        <v>1</v>
      </c>
      <c r="F18" s="168">
        <f>E18+F17</f>
        <v>1</v>
      </c>
    </row>
    <row r="20" spans="1:6" x14ac:dyDescent="0.25">
      <c r="C20" s="162"/>
      <c r="D20" s="162"/>
      <c r="E20" s="163"/>
      <c r="F20" s="163"/>
    </row>
    <row r="21" spans="1:6" x14ac:dyDescent="0.25">
      <c r="C21" s="15"/>
      <c r="D21" s="15"/>
    </row>
    <row r="23" spans="1:6" ht="49.15" customHeight="1" x14ac:dyDescent="0.25">
      <c r="A23" s="230"/>
      <c r="B23" s="230"/>
      <c r="C23" s="230"/>
      <c r="D23" s="230"/>
      <c r="E23" s="230"/>
    </row>
    <row r="24" spans="1:6" ht="15" customHeight="1" x14ac:dyDescent="0.25">
      <c r="A24" s="7"/>
      <c r="B24" s="7"/>
      <c r="C24" s="7"/>
      <c r="D24" s="7"/>
      <c r="E24" s="7"/>
    </row>
    <row r="25" spans="1:6" x14ac:dyDescent="0.25">
      <c r="A25" s="2"/>
    </row>
    <row r="26" spans="1:6" x14ac:dyDescent="0.25">
      <c r="A26" s="1"/>
    </row>
    <row r="27" spans="1:6" x14ac:dyDescent="0.25">
      <c r="A27" s="1"/>
    </row>
    <row r="28" spans="1:6" x14ac:dyDescent="0.25">
      <c r="A28" s="1"/>
    </row>
  </sheetData>
  <mergeCells count="3">
    <mergeCell ref="A2:F2"/>
    <mergeCell ref="B17:B18"/>
    <mergeCell ref="A23:E23"/>
  </mergeCells>
  <pageMargins left="0.70866141732283472" right="0.70866141732283472" top="0.74803149606299213" bottom="0.74803149606299213" header="0.31496062992125984" footer="0.31496062992125984"/>
  <pageSetup orientation="landscape" r:id="rId1"/>
  <ignoredErrors>
    <ignoredError sqref="E5:F5"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163"/>
  <sheetViews>
    <sheetView workbookViewId="0">
      <pane ySplit="1" topLeftCell="A2" activePane="bottomLeft" state="frozen"/>
      <selection pane="bottomLeft" activeCell="B29" sqref="B29"/>
    </sheetView>
  </sheetViews>
  <sheetFormatPr baseColWidth="10" defaultColWidth="11.42578125" defaultRowHeight="16.5" x14ac:dyDescent="0.3"/>
  <cols>
    <col min="1" max="1" width="12.85546875" style="60" customWidth="1"/>
    <col min="2" max="2" width="25.140625" style="60" customWidth="1"/>
    <col min="3" max="3" width="25" style="60" customWidth="1"/>
    <col min="4" max="4" width="11.85546875" style="60" customWidth="1"/>
    <col min="5" max="5" width="13.85546875" style="60" bestFit="1" customWidth="1"/>
    <col min="6" max="6" width="14" style="60" customWidth="1"/>
    <col min="7" max="7" width="14.85546875" style="60" customWidth="1"/>
    <col min="8" max="8" width="13.85546875" style="60" customWidth="1"/>
    <col min="9" max="9" width="12.5703125" style="60" customWidth="1"/>
    <col min="10" max="10" width="13.42578125" style="60" customWidth="1"/>
    <col min="11" max="11" width="16.7109375" style="60" customWidth="1"/>
    <col min="12" max="12" width="11.42578125" style="60"/>
    <col min="13" max="13" width="12.5703125" style="60" bestFit="1" customWidth="1"/>
    <col min="14" max="16384" width="11.42578125" style="60"/>
  </cols>
  <sheetData>
    <row r="2" spans="1:15" s="58" customFormat="1" x14ac:dyDescent="0.3">
      <c r="A2" s="251" t="s">
        <v>35</v>
      </c>
      <c r="B2" s="251"/>
      <c r="C2" s="251"/>
      <c r="D2" s="251"/>
      <c r="E2" s="251"/>
      <c r="F2" s="251"/>
      <c r="G2" s="251"/>
      <c r="H2" s="251"/>
      <c r="I2" s="251"/>
      <c r="J2" s="251"/>
      <c r="K2" s="251"/>
    </row>
    <row r="3" spans="1:15" x14ac:dyDescent="0.3">
      <c r="A3" s="59"/>
      <c r="B3" s="59"/>
      <c r="C3" s="59"/>
      <c r="D3" s="59"/>
      <c r="E3" s="59"/>
      <c r="F3" s="59"/>
      <c r="G3" s="59"/>
      <c r="H3" s="59"/>
      <c r="I3" s="59"/>
      <c r="J3" s="59"/>
      <c r="K3" s="59"/>
    </row>
    <row r="4" spans="1:15" x14ac:dyDescent="0.3">
      <c r="A4" s="59"/>
      <c r="B4" s="59"/>
      <c r="C4" s="59"/>
      <c r="D4" s="59"/>
      <c r="E4" s="59"/>
      <c r="F4" s="59"/>
      <c r="G4" s="59"/>
      <c r="H4" s="59"/>
      <c r="I4" s="59"/>
      <c r="J4" s="59"/>
      <c r="K4" s="59"/>
    </row>
    <row r="5" spans="1:15" x14ac:dyDescent="0.3">
      <c r="A5" s="59"/>
      <c r="B5" s="59"/>
      <c r="C5" s="59"/>
      <c r="D5" s="59"/>
      <c r="E5" s="59"/>
      <c r="F5" s="59"/>
      <c r="G5" s="59"/>
      <c r="H5" s="59"/>
      <c r="I5" s="59"/>
      <c r="J5" s="59"/>
      <c r="K5" s="59"/>
    </row>
    <row r="6" spans="1:15" x14ac:dyDescent="0.3">
      <c r="A6" s="252" t="s">
        <v>83</v>
      </c>
      <c r="B6" s="252"/>
      <c r="C6" s="252"/>
      <c r="D6" s="253" t="s">
        <v>55</v>
      </c>
      <c r="E6" s="253"/>
      <c r="F6" s="253"/>
      <c r="G6" s="253"/>
      <c r="H6" s="253"/>
      <c r="I6" s="253"/>
      <c r="J6" s="253"/>
      <c r="K6" s="253"/>
      <c r="M6" s="61"/>
    </row>
    <row r="7" spans="1:15" ht="17.25" thickBot="1" x14ac:dyDescent="0.35">
      <c r="A7" s="254" t="s">
        <v>34</v>
      </c>
      <c r="B7" s="254"/>
      <c r="C7" s="254"/>
      <c r="D7" s="253" t="s">
        <v>54</v>
      </c>
      <c r="E7" s="253"/>
      <c r="F7" s="253"/>
      <c r="G7" s="253"/>
      <c r="H7" s="253"/>
      <c r="I7" s="253"/>
      <c r="J7" s="253"/>
      <c r="K7" s="253"/>
    </row>
    <row r="8" spans="1:15" ht="39" thickBot="1" x14ac:dyDescent="0.35">
      <c r="A8" s="176" t="s">
        <v>49</v>
      </c>
      <c r="B8" s="177" t="s">
        <v>36</v>
      </c>
      <c r="C8" s="177" t="s">
        <v>37</v>
      </c>
      <c r="D8" s="177" t="s">
        <v>38</v>
      </c>
      <c r="E8" s="177" t="s">
        <v>39</v>
      </c>
      <c r="F8" s="177" t="s">
        <v>40</v>
      </c>
      <c r="G8" s="177" t="s">
        <v>41</v>
      </c>
      <c r="H8" s="177" t="s">
        <v>42</v>
      </c>
      <c r="I8" s="177" t="s">
        <v>43</v>
      </c>
      <c r="J8" s="177" t="s">
        <v>44</v>
      </c>
      <c r="K8" s="178" t="s">
        <v>45</v>
      </c>
    </row>
    <row r="9" spans="1:15" ht="27.75" thickBot="1" x14ac:dyDescent="0.35">
      <c r="A9" s="62" t="s">
        <v>98</v>
      </c>
      <c r="B9" s="158" t="s">
        <v>66</v>
      </c>
      <c r="C9" s="158" t="s">
        <v>67</v>
      </c>
      <c r="D9" s="63">
        <v>300</v>
      </c>
      <c r="E9" s="160">
        <v>220350</v>
      </c>
      <c r="F9" s="160">
        <v>11017.5</v>
      </c>
      <c r="G9" s="160">
        <v>2754.38</v>
      </c>
      <c r="H9" s="160">
        <v>37761.1</v>
      </c>
      <c r="I9" s="160">
        <v>14315</v>
      </c>
      <c r="J9" s="160">
        <v>0</v>
      </c>
      <c r="K9" s="161">
        <f>SUM(E9:J9)</f>
        <v>286197.98</v>
      </c>
    </row>
    <row r="10" spans="1:15" ht="68.25" x14ac:dyDescent="0.3">
      <c r="A10" s="62"/>
      <c r="B10" s="158"/>
      <c r="C10" s="159" t="s">
        <v>64</v>
      </c>
      <c r="D10" s="63"/>
      <c r="E10" s="160"/>
      <c r="F10" s="160"/>
      <c r="G10" s="160"/>
      <c r="H10" s="160">
        <v>3902.02</v>
      </c>
      <c r="I10" s="160"/>
      <c r="J10" s="160">
        <v>0</v>
      </c>
      <c r="K10" s="161">
        <f>SUM(E10:J10)</f>
        <v>3902.02</v>
      </c>
    </row>
    <row r="11" spans="1:15" ht="17.25" thickBot="1" x14ac:dyDescent="0.35">
      <c r="K11" s="65"/>
      <c r="O11" s="60" t="s">
        <v>84</v>
      </c>
    </row>
    <row r="12" spans="1:15" x14ac:dyDescent="0.3">
      <c r="A12" s="248" t="s">
        <v>46</v>
      </c>
      <c r="B12" s="249"/>
      <c r="C12" s="249"/>
      <c r="D12" s="249"/>
      <c r="E12" s="249"/>
      <c r="F12" s="249"/>
      <c r="G12" s="249"/>
      <c r="H12" s="249"/>
      <c r="I12" s="249"/>
      <c r="J12" s="250"/>
      <c r="K12" s="66">
        <f>SUM(K9)</f>
        <v>286197.98</v>
      </c>
    </row>
    <row r="13" spans="1:15" x14ac:dyDescent="0.3">
      <c r="A13" s="240" t="s">
        <v>74</v>
      </c>
      <c r="B13" s="241"/>
      <c r="C13" s="241"/>
      <c r="D13" s="241"/>
      <c r="E13" s="241"/>
      <c r="F13" s="241"/>
      <c r="G13" s="241"/>
      <c r="H13" s="241"/>
      <c r="I13" s="241"/>
      <c r="J13" s="242"/>
      <c r="K13" s="67">
        <f>H10</f>
        <v>3902.02</v>
      </c>
    </row>
    <row r="14" spans="1:15" ht="17.25" thickBot="1" x14ac:dyDescent="0.35">
      <c r="A14" s="243" t="s">
        <v>47</v>
      </c>
      <c r="B14" s="244"/>
      <c r="C14" s="244"/>
      <c r="D14" s="244"/>
      <c r="E14" s="244"/>
      <c r="F14" s="244"/>
      <c r="G14" s="244"/>
      <c r="H14" s="244"/>
      <c r="I14" s="244"/>
      <c r="J14" s="245"/>
      <c r="K14" s="68">
        <f>+K13+K12</f>
        <v>290100</v>
      </c>
    </row>
    <row r="17" spans="1:13" x14ac:dyDescent="0.3">
      <c r="A17" s="69"/>
    </row>
    <row r="18" spans="1:13" x14ac:dyDescent="0.3">
      <c r="A18" s="70"/>
      <c r="B18" s="71"/>
      <c r="C18" s="71"/>
      <c r="D18" s="71"/>
      <c r="E18" s="71"/>
      <c r="F18" s="71"/>
      <c r="G18" s="71"/>
      <c r="H18" s="71"/>
      <c r="I18" s="71"/>
      <c r="J18" s="71"/>
      <c r="K18" s="71"/>
      <c r="L18" s="71"/>
    </row>
    <row r="19" spans="1:13" x14ac:dyDescent="0.3">
      <c r="A19" s="246" t="s">
        <v>58</v>
      </c>
      <c r="B19" s="246"/>
      <c r="C19" s="246"/>
      <c r="D19" s="247" t="s">
        <v>55</v>
      </c>
      <c r="E19" s="247"/>
      <c r="F19" s="247"/>
      <c r="G19" s="247"/>
      <c r="H19" s="247"/>
      <c r="I19" s="247"/>
      <c r="J19" s="247"/>
      <c r="K19" s="247"/>
      <c r="L19" s="71"/>
    </row>
    <row r="20" spans="1:13" x14ac:dyDescent="0.3">
      <c r="A20" s="246" t="s">
        <v>59</v>
      </c>
      <c r="B20" s="246"/>
      <c r="C20" s="246"/>
      <c r="D20" s="247" t="s">
        <v>99</v>
      </c>
      <c r="E20" s="247"/>
      <c r="F20" s="247"/>
      <c r="G20" s="247"/>
      <c r="H20" s="247"/>
      <c r="I20" s="247"/>
      <c r="J20" s="247"/>
      <c r="K20" s="247"/>
      <c r="L20" s="71"/>
    </row>
    <row r="21" spans="1:13" ht="27" x14ac:dyDescent="0.3">
      <c r="A21" s="72" t="s">
        <v>49</v>
      </c>
      <c r="B21" s="73" t="s">
        <v>36</v>
      </c>
      <c r="C21" s="73" t="s">
        <v>37</v>
      </c>
      <c r="D21" s="73" t="s">
        <v>38</v>
      </c>
      <c r="E21" s="73" t="s">
        <v>39</v>
      </c>
      <c r="F21" s="73" t="s">
        <v>40</v>
      </c>
      <c r="G21" s="73" t="s">
        <v>41</v>
      </c>
      <c r="H21" s="73" t="s">
        <v>42</v>
      </c>
      <c r="I21" s="73" t="s">
        <v>43</v>
      </c>
      <c r="J21" s="73" t="s">
        <v>44</v>
      </c>
      <c r="K21" s="74" t="s">
        <v>45</v>
      </c>
      <c r="L21" s="71"/>
    </row>
    <row r="22" spans="1:13" x14ac:dyDescent="0.3">
      <c r="A22" s="75" t="s">
        <v>98</v>
      </c>
      <c r="B22" s="76" t="s">
        <v>61</v>
      </c>
      <c r="C22" s="76" t="s">
        <v>63</v>
      </c>
      <c r="D22" s="76">
        <v>150</v>
      </c>
      <c r="E22" s="77">
        <v>55905</v>
      </c>
      <c r="F22" s="77">
        <v>8750</v>
      </c>
      <c r="G22" s="77">
        <v>875</v>
      </c>
      <c r="H22" s="77">
        <v>6680</v>
      </c>
      <c r="I22" s="77">
        <v>1510</v>
      </c>
      <c r="J22" s="77">
        <v>1485</v>
      </c>
      <c r="K22" s="78">
        <f>SUM(E22:J22)</f>
        <v>75205</v>
      </c>
      <c r="L22" s="71"/>
    </row>
    <row r="23" spans="1:13" x14ac:dyDescent="0.3">
      <c r="A23" s="75" t="s">
        <v>98</v>
      </c>
      <c r="B23" s="76" t="s">
        <v>61</v>
      </c>
      <c r="C23" s="76" t="s">
        <v>63</v>
      </c>
      <c r="D23" s="76">
        <v>150</v>
      </c>
      <c r="E23" s="77">
        <v>55905</v>
      </c>
      <c r="F23" s="77">
        <v>8750</v>
      </c>
      <c r="G23" s="77">
        <v>875</v>
      </c>
      <c r="H23" s="77">
        <v>6680</v>
      </c>
      <c r="I23" s="77">
        <v>1510</v>
      </c>
      <c r="J23" s="77">
        <v>1485</v>
      </c>
      <c r="K23" s="78">
        <f>SUM(E23:J23)</f>
        <v>75205</v>
      </c>
      <c r="L23" s="71"/>
    </row>
    <row r="24" spans="1:13" x14ac:dyDescent="0.3">
      <c r="A24" s="75" t="s">
        <v>98</v>
      </c>
      <c r="B24" s="76" t="s">
        <v>62</v>
      </c>
      <c r="C24" s="76" t="s">
        <v>63</v>
      </c>
      <c r="D24" s="76">
        <v>150</v>
      </c>
      <c r="E24" s="77">
        <v>47386.5</v>
      </c>
      <c r="F24" s="77">
        <v>7333.33</v>
      </c>
      <c r="G24" s="77">
        <v>733.33</v>
      </c>
      <c r="H24" s="77">
        <v>5970</v>
      </c>
      <c r="I24" s="77">
        <v>1285</v>
      </c>
      <c r="J24" s="77">
        <v>1290</v>
      </c>
      <c r="K24" s="78">
        <f>SUM(E24:J24)</f>
        <v>63998.16</v>
      </c>
      <c r="L24" s="71"/>
    </row>
    <row r="25" spans="1:13" x14ac:dyDescent="0.3">
      <c r="A25" s="75" t="s">
        <v>98</v>
      </c>
      <c r="B25" s="76" t="s">
        <v>62</v>
      </c>
      <c r="C25" s="76" t="s">
        <v>63</v>
      </c>
      <c r="D25" s="76">
        <v>150</v>
      </c>
      <c r="E25" s="77">
        <v>47386.5</v>
      </c>
      <c r="F25" s="77">
        <v>7333.33</v>
      </c>
      <c r="G25" s="77">
        <v>733.33</v>
      </c>
      <c r="H25" s="77">
        <v>5970</v>
      </c>
      <c r="I25" s="77">
        <v>1285</v>
      </c>
      <c r="J25" s="77">
        <v>1290</v>
      </c>
      <c r="K25" s="78">
        <f t="shared" ref="K25:K41" si="0">SUM(E25:J25)</f>
        <v>63998.16</v>
      </c>
      <c r="L25" s="71"/>
    </row>
    <row r="26" spans="1:13" x14ac:dyDescent="0.3">
      <c r="A26" s="75" t="s">
        <v>98</v>
      </c>
      <c r="B26" s="76" t="s">
        <v>62</v>
      </c>
      <c r="C26" s="76" t="s">
        <v>63</v>
      </c>
      <c r="D26" s="76">
        <v>150</v>
      </c>
      <c r="E26" s="77">
        <v>47386.5</v>
      </c>
      <c r="F26" s="77">
        <v>7333.33</v>
      </c>
      <c r="G26" s="77">
        <v>733.33</v>
      </c>
      <c r="H26" s="77">
        <v>5970</v>
      </c>
      <c r="I26" s="77">
        <v>1285</v>
      </c>
      <c r="J26" s="77">
        <v>1290</v>
      </c>
      <c r="K26" s="78">
        <f t="shared" si="0"/>
        <v>63998.16</v>
      </c>
      <c r="L26" s="71"/>
    </row>
    <row r="27" spans="1:13" x14ac:dyDescent="0.3">
      <c r="A27" s="75" t="s">
        <v>98</v>
      </c>
      <c r="B27" s="76" t="s">
        <v>62</v>
      </c>
      <c r="C27" s="76" t="s">
        <v>63</v>
      </c>
      <c r="D27" s="76">
        <v>150</v>
      </c>
      <c r="E27" s="77">
        <v>47386.5</v>
      </c>
      <c r="F27" s="77">
        <v>7333.33</v>
      </c>
      <c r="G27" s="77">
        <v>733.33</v>
      </c>
      <c r="H27" s="77">
        <v>5970</v>
      </c>
      <c r="I27" s="77">
        <v>1285</v>
      </c>
      <c r="J27" s="77">
        <v>1290</v>
      </c>
      <c r="K27" s="78">
        <f t="shared" si="0"/>
        <v>63998.16</v>
      </c>
      <c r="L27" s="71"/>
    </row>
    <row r="28" spans="1:13" x14ac:dyDescent="0.3">
      <c r="A28" s="75" t="s">
        <v>98</v>
      </c>
      <c r="B28" s="76" t="s">
        <v>62</v>
      </c>
      <c r="C28" s="76" t="s">
        <v>63</v>
      </c>
      <c r="D28" s="76">
        <v>150</v>
      </c>
      <c r="E28" s="77">
        <v>47386.5</v>
      </c>
      <c r="F28" s="77">
        <v>7333.33</v>
      </c>
      <c r="G28" s="77">
        <v>733.33</v>
      </c>
      <c r="H28" s="77">
        <v>5970</v>
      </c>
      <c r="I28" s="77">
        <v>1285</v>
      </c>
      <c r="J28" s="77">
        <v>1290</v>
      </c>
      <c r="K28" s="78">
        <f t="shared" si="0"/>
        <v>63998.16</v>
      </c>
      <c r="L28" s="71"/>
    </row>
    <row r="29" spans="1:13" x14ac:dyDescent="0.3">
      <c r="A29" s="75" t="s">
        <v>98</v>
      </c>
      <c r="B29" s="76" t="s">
        <v>62</v>
      </c>
      <c r="C29" s="76" t="s">
        <v>63</v>
      </c>
      <c r="D29" s="76">
        <v>150</v>
      </c>
      <c r="E29" s="77">
        <v>47386.5</v>
      </c>
      <c r="F29" s="77">
        <v>7333.33</v>
      </c>
      <c r="G29" s="77">
        <v>733.33</v>
      </c>
      <c r="H29" s="77">
        <v>5970</v>
      </c>
      <c r="I29" s="77">
        <v>1285</v>
      </c>
      <c r="J29" s="77">
        <v>1290</v>
      </c>
      <c r="K29" s="78">
        <f t="shared" si="0"/>
        <v>63998.16</v>
      </c>
      <c r="L29" s="71"/>
    </row>
    <row r="30" spans="1:13" x14ac:dyDescent="0.3">
      <c r="A30" s="75" t="s">
        <v>98</v>
      </c>
      <c r="B30" s="76" t="s">
        <v>62</v>
      </c>
      <c r="C30" s="76" t="s">
        <v>63</v>
      </c>
      <c r="D30" s="76">
        <v>150</v>
      </c>
      <c r="E30" s="77">
        <v>47386.5</v>
      </c>
      <c r="F30" s="77">
        <v>7333.33</v>
      </c>
      <c r="G30" s="77">
        <v>733.33</v>
      </c>
      <c r="H30" s="77">
        <v>5970</v>
      </c>
      <c r="I30" s="77">
        <v>1285</v>
      </c>
      <c r="J30" s="77">
        <v>1290</v>
      </c>
      <c r="K30" s="78">
        <f t="shared" si="0"/>
        <v>63998.16</v>
      </c>
      <c r="L30" s="71"/>
      <c r="M30" s="60" t="s">
        <v>65</v>
      </c>
    </row>
    <row r="31" spans="1:13" x14ac:dyDescent="0.3">
      <c r="A31" s="75" t="s">
        <v>98</v>
      </c>
      <c r="B31" s="76" t="s">
        <v>62</v>
      </c>
      <c r="C31" s="76" t="s">
        <v>63</v>
      </c>
      <c r="D31" s="76">
        <v>150</v>
      </c>
      <c r="E31" s="77">
        <v>47386.5</v>
      </c>
      <c r="F31" s="77">
        <v>7333.33</v>
      </c>
      <c r="G31" s="77">
        <v>733.33</v>
      </c>
      <c r="H31" s="77">
        <v>5970</v>
      </c>
      <c r="I31" s="77">
        <v>1285</v>
      </c>
      <c r="J31" s="77">
        <v>1290</v>
      </c>
      <c r="K31" s="78">
        <f t="shared" si="0"/>
        <v>63998.16</v>
      </c>
      <c r="L31" s="71"/>
    </row>
    <row r="32" spans="1:13" x14ac:dyDescent="0.3">
      <c r="A32" s="75" t="s">
        <v>98</v>
      </c>
      <c r="B32" s="76" t="s">
        <v>62</v>
      </c>
      <c r="C32" s="76" t="s">
        <v>63</v>
      </c>
      <c r="D32" s="76">
        <v>150</v>
      </c>
      <c r="E32" s="77">
        <v>47386.5</v>
      </c>
      <c r="F32" s="77">
        <v>7333.33</v>
      </c>
      <c r="G32" s="77">
        <v>733.33</v>
      </c>
      <c r="H32" s="77">
        <v>5970</v>
      </c>
      <c r="I32" s="77">
        <v>1285</v>
      </c>
      <c r="J32" s="77">
        <v>1290</v>
      </c>
      <c r="K32" s="78">
        <f t="shared" si="0"/>
        <v>63998.16</v>
      </c>
      <c r="L32" s="71"/>
    </row>
    <row r="33" spans="1:13" x14ac:dyDescent="0.3">
      <c r="A33" s="75" t="s">
        <v>98</v>
      </c>
      <c r="B33" s="76" t="s">
        <v>62</v>
      </c>
      <c r="C33" s="76" t="s">
        <v>63</v>
      </c>
      <c r="D33" s="76">
        <v>150</v>
      </c>
      <c r="E33" s="77">
        <v>47386.5</v>
      </c>
      <c r="F33" s="77">
        <v>7333.33</v>
      </c>
      <c r="G33" s="77">
        <v>733.33</v>
      </c>
      <c r="H33" s="77">
        <v>5970</v>
      </c>
      <c r="I33" s="77">
        <v>1285</v>
      </c>
      <c r="J33" s="77">
        <v>1290</v>
      </c>
      <c r="K33" s="78">
        <f t="shared" si="0"/>
        <v>63998.16</v>
      </c>
      <c r="L33" s="71"/>
    </row>
    <row r="34" spans="1:13" x14ac:dyDescent="0.3">
      <c r="A34" s="75" t="s">
        <v>98</v>
      </c>
      <c r="B34" s="76" t="s">
        <v>62</v>
      </c>
      <c r="C34" s="76" t="s">
        <v>63</v>
      </c>
      <c r="D34" s="76">
        <v>150</v>
      </c>
      <c r="E34" s="77">
        <v>47386.5</v>
      </c>
      <c r="F34" s="77">
        <v>7333.33</v>
      </c>
      <c r="G34" s="77">
        <v>733.33</v>
      </c>
      <c r="H34" s="77">
        <v>5970</v>
      </c>
      <c r="I34" s="77">
        <v>1285</v>
      </c>
      <c r="J34" s="77">
        <v>1290</v>
      </c>
      <c r="K34" s="78">
        <f t="shared" si="0"/>
        <v>63998.16</v>
      </c>
      <c r="L34" s="71"/>
    </row>
    <row r="35" spans="1:13" x14ac:dyDescent="0.3">
      <c r="A35" s="75" t="s">
        <v>98</v>
      </c>
      <c r="B35" s="76" t="s">
        <v>62</v>
      </c>
      <c r="C35" s="76" t="s">
        <v>63</v>
      </c>
      <c r="D35" s="76">
        <v>150</v>
      </c>
      <c r="E35" s="77">
        <v>47386.5</v>
      </c>
      <c r="F35" s="77">
        <v>7333.33</v>
      </c>
      <c r="G35" s="77">
        <v>733.33</v>
      </c>
      <c r="H35" s="77">
        <v>5970</v>
      </c>
      <c r="I35" s="77">
        <v>1285</v>
      </c>
      <c r="J35" s="77">
        <v>1290</v>
      </c>
      <c r="K35" s="78">
        <f t="shared" si="0"/>
        <v>63998.16</v>
      </c>
      <c r="L35" s="71"/>
    </row>
    <row r="36" spans="1:13" x14ac:dyDescent="0.3">
      <c r="A36" s="75" t="s">
        <v>98</v>
      </c>
      <c r="B36" s="76" t="s">
        <v>62</v>
      </c>
      <c r="C36" s="76" t="s">
        <v>63</v>
      </c>
      <c r="D36" s="76">
        <v>150</v>
      </c>
      <c r="E36" s="77">
        <v>47386.5</v>
      </c>
      <c r="F36" s="77">
        <v>7333.33</v>
      </c>
      <c r="G36" s="77">
        <v>733.33</v>
      </c>
      <c r="H36" s="77">
        <v>5970</v>
      </c>
      <c r="I36" s="77">
        <v>1285</v>
      </c>
      <c r="J36" s="77">
        <v>1290</v>
      </c>
      <c r="K36" s="78">
        <f t="shared" si="0"/>
        <v>63998.16</v>
      </c>
      <c r="L36" s="71"/>
    </row>
    <row r="37" spans="1:13" x14ac:dyDescent="0.3">
      <c r="A37" s="75" t="s">
        <v>98</v>
      </c>
      <c r="B37" s="76" t="s">
        <v>62</v>
      </c>
      <c r="C37" s="76" t="s">
        <v>63</v>
      </c>
      <c r="D37" s="76">
        <v>150</v>
      </c>
      <c r="E37" s="77">
        <v>47386.5</v>
      </c>
      <c r="F37" s="77">
        <v>7333.33</v>
      </c>
      <c r="G37" s="77">
        <v>733.33</v>
      </c>
      <c r="H37" s="77">
        <v>5970</v>
      </c>
      <c r="I37" s="77">
        <v>1285</v>
      </c>
      <c r="J37" s="77">
        <v>1290</v>
      </c>
      <c r="K37" s="78">
        <f t="shared" si="0"/>
        <v>63998.16</v>
      </c>
      <c r="L37" s="71"/>
    </row>
    <row r="38" spans="1:13" x14ac:dyDescent="0.3">
      <c r="A38" s="75" t="s">
        <v>98</v>
      </c>
      <c r="B38" s="76" t="s">
        <v>62</v>
      </c>
      <c r="C38" s="76" t="s">
        <v>63</v>
      </c>
      <c r="D38" s="76">
        <v>150</v>
      </c>
      <c r="E38" s="77">
        <v>47386.5</v>
      </c>
      <c r="F38" s="77">
        <v>7333.33</v>
      </c>
      <c r="G38" s="77">
        <v>733.33</v>
      </c>
      <c r="H38" s="77">
        <v>5970</v>
      </c>
      <c r="I38" s="77">
        <v>1285</v>
      </c>
      <c r="J38" s="77">
        <v>1290</v>
      </c>
      <c r="K38" s="78">
        <f t="shared" si="0"/>
        <v>63998.16</v>
      </c>
      <c r="L38" s="71"/>
    </row>
    <row r="39" spans="1:13" x14ac:dyDescent="0.3">
      <c r="A39" s="75" t="s">
        <v>98</v>
      </c>
      <c r="B39" s="76" t="s">
        <v>62</v>
      </c>
      <c r="C39" s="76" t="s">
        <v>63</v>
      </c>
      <c r="D39" s="76">
        <v>150</v>
      </c>
      <c r="E39" s="77">
        <v>47386.5</v>
      </c>
      <c r="F39" s="77">
        <v>7333.33</v>
      </c>
      <c r="G39" s="77">
        <v>733.33</v>
      </c>
      <c r="H39" s="77">
        <v>5970</v>
      </c>
      <c r="I39" s="77">
        <v>1285</v>
      </c>
      <c r="J39" s="77">
        <v>1290</v>
      </c>
      <c r="K39" s="78">
        <f t="shared" si="0"/>
        <v>63998.16</v>
      </c>
      <c r="L39" s="71"/>
    </row>
    <row r="40" spans="1:13" x14ac:dyDescent="0.3">
      <c r="A40" s="75" t="s">
        <v>98</v>
      </c>
      <c r="B40" s="76" t="s">
        <v>62</v>
      </c>
      <c r="C40" s="76" t="s">
        <v>63</v>
      </c>
      <c r="D40" s="76">
        <v>150</v>
      </c>
      <c r="E40" s="77">
        <v>47386.5</v>
      </c>
      <c r="F40" s="77">
        <v>7333.33</v>
      </c>
      <c r="G40" s="77">
        <v>733.33</v>
      </c>
      <c r="H40" s="77">
        <v>5970</v>
      </c>
      <c r="I40" s="77">
        <v>1285</v>
      </c>
      <c r="J40" s="77">
        <v>1290</v>
      </c>
      <c r="K40" s="78">
        <f t="shared" si="0"/>
        <v>63998.16</v>
      </c>
      <c r="L40" s="71"/>
    </row>
    <row r="41" spans="1:13" x14ac:dyDescent="0.3">
      <c r="A41" s="75" t="s">
        <v>98</v>
      </c>
      <c r="B41" s="76" t="s">
        <v>62</v>
      </c>
      <c r="C41" s="76" t="s">
        <v>63</v>
      </c>
      <c r="D41" s="76">
        <v>150</v>
      </c>
      <c r="E41" s="77">
        <v>47386.5</v>
      </c>
      <c r="F41" s="77">
        <v>7333.33</v>
      </c>
      <c r="G41" s="77">
        <v>733.33</v>
      </c>
      <c r="H41" s="77">
        <v>5970</v>
      </c>
      <c r="I41" s="77">
        <v>1285</v>
      </c>
      <c r="J41" s="77">
        <v>1290</v>
      </c>
      <c r="K41" s="78">
        <f t="shared" si="0"/>
        <v>63998.16</v>
      </c>
      <c r="L41" s="71"/>
    </row>
    <row r="42" spans="1:13" ht="57.75" customHeight="1" thickBot="1" x14ac:dyDescent="0.35">
      <c r="A42" s="179" t="s">
        <v>98</v>
      </c>
      <c r="B42" s="79" t="s">
        <v>62</v>
      </c>
      <c r="C42" s="80" t="s">
        <v>64</v>
      </c>
      <c r="D42" s="81"/>
      <c r="E42" s="82"/>
      <c r="F42" s="82"/>
      <c r="G42" s="82"/>
      <c r="H42" s="82"/>
      <c r="I42" s="82"/>
      <c r="J42" s="83"/>
      <c r="K42" s="84">
        <v>9894.76</v>
      </c>
      <c r="L42" s="71"/>
    </row>
    <row r="43" spans="1:13" x14ac:dyDescent="0.3">
      <c r="A43" s="231" t="s">
        <v>46</v>
      </c>
      <c r="B43" s="232"/>
      <c r="C43" s="232"/>
      <c r="D43" s="232"/>
      <c r="E43" s="232"/>
      <c r="F43" s="232"/>
      <c r="G43" s="232"/>
      <c r="H43" s="232"/>
      <c r="I43" s="232"/>
      <c r="J43" s="233"/>
      <c r="K43" s="85">
        <f>SUM(K22:K41)</f>
        <v>1302376.8800000001</v>
      </c>
      <c r="L43" s="71"/>
    </row>
    <row r="44" spans="1:13" x14ac:dyDescent="0.3">
      <c r="A44" s="234" t="s">
        <v>74</v>
      </c>
      <c r="B44" s="235"/>
      <c r="C44" s="235"/>
      <c r="D44" s="235"/>
      <c r="E44" s="235"/>
      <c r="F44" s="235"/>
      <c r="G44" s="235"/>
      <c r="H44" s="235"/>
      <c r="I44" s="235"/>
      <c r="J44" s="236"/>
      <c r="K44" s="86">
        <v>2623.12</v>
      </c>
      <c r="L44" s="71"/>
    </row>
    <row r="45" spans="1:13" ht="17.25" thickBot="1" x14ac:dyDescent="0.35">
      <c r="A45" s="237" t="s">
        <v>60</v>
      </c>
      <c r="B45" s="238"/>
      <c r="C45" s="238"/>
      <c r="D45" s="238"/>
      <c r="E45" s="238"/>
      <c r="F45" s="238"/>
      <c r="G45" s="238"/>
      <c r="H45" s="238"/>
      <c r="I45" s="238"/>
      <c r="J45" s="239"/>
      <c r="K45" s="87">
        <f>K43+K44</f>
        <v>1305000.0000000002</v>
      </c>
      <c r="L45" s="71"/>
      <c r="M45" s="88"/>
    </row>
    <row r="46" spans="1:13" x14ac:dyDescent="0.3">
      <c r="A46" s="89"/>
      <c r="B46" s="89"/>
      <c r="C46" s="89"/>
      <c r="D46" s="89"/>
      <c r="E46" s="89"/>
      <c r="F46" s="89"/>
      <c r="G46" s="89"/>
      <c r="H46" s="89"/>
      <c r="I46" s="89"/>
      <c r="J46" s="89"/>
      <c r="K46" s="90"/>
      <c r="L46" s="71"/>
    </row>
    <row r="47" spans="1:13" x14ac:dyDescent="0.3">
      <c r="A47" s="71"/>
      <c r="B47" s="71"/>
      <c r="C47" s="71"/>
      <c r="D47" s="71"/>
      <c r="E47" s="91"/>
      <c r="F47" s="91"/>
      <c r="G47" s="91"/>
      <c r="H47" s="91"/>
      <c r="I47" s="103" t="s">
        <v>68</v>
      </c>
      <c r="J47" s="195"/>
      <c r="K47" s="103">
        <f>K45+K14</f>
        <v>1595100.0000000002</v>
      </c>
      <c r="L47" s="71"/>
    </row>
    <row r="48" spans="1:13" x14ac:dyDescent="0.3">
      <c r="A48" s="92"/>
      <c r="B48" s="92"/>
      <c r="C48" s="92"/>
      <c r="D48" s="93"/>
      <c r="E48" s="94"/>
      <c r="F48" s="94"/>
      <c r="G48" s="94"/>
      <c r="H48" s="94"/>
      <c r="I48" s="88"/>
      <c r="J48" s="93"/>
      <c r="K48" s="93"/>
      <c r="L48" s="71"/>
    </row>
    <row r="49" spans="1:12" x14ac:dyDescent="0.3">
      <c r="A49" s="92"/>
      <c r="B49" s="92"/>
      <c r="C49" s="92"/>
      <c r="D49" s="93"/>
      <c r="E49" s="94"/>
      <c r="F49" s="94"/>
      <c r="G49" s="94"/>
      <c r="H49" s="94"/>
      <c r="I49" s="94"/>
      <c r="J49" s="93"/>
      <c r="K49" s="93"/>
      <c r="L49" s="71"/>
    </row>
    <row r="50" spans="1:12" x14ac:dyDescent="0.3">
      <c r="A50" s="95"/>
      <c r="B50" s="95"/>
      <c r="C50" s="95"/>
      <c r="D50" s="95"/>
      <c r="E50" s="96"/>
      <c r="F50" s="96"/>
      <c r="G50" s="96"/>
      <c r="H50" s="96"/>
      <c r="I50" s="95"/>
      <c r="J50" s="95"/>
      <c r="K50" s="97"/>
      <c r="L50" s="71"/>
    </row>
    <row r="51" spans="1:12" x14ac:dyDescent="0.3">
      <c r="A51" s="98"/>
      <c r="B51" s="98"/>
      <c r="C51" s="98"/>
      <c r="D51" s="98"/>
      <c r="E51" s="99"/>
      <c r="F51" s="99"/>
      <c r="G51" s="99"/>
      <c r="H51" s="99"/>
      <c r="I51" s="99"/>
      <c r="J51" s="99"/>
      <c r="K51" s="99"/>
      <c r="L51" s="71"/>
    </row>
    <row r="52" spans="1:12" x14ac:dyDescent="0.3">
      <c r="A52" s="98"/>
      <c r="B52" s="98"/>
      <c r="C52" s="98"/>
      <c r="D52" s="98"/>
      <c r="E52" s="99"/>
      <c r="F52" s="99"/>
      <c r="G52" s="99"/>
      <c r="H52" s="99"/>
      <c r="I52" s="99"/>
      <c r="J52" s="99"/>
      <c r="K52" s="99"/>
      <c r="L52" s="71"/>
    </row>
    <row r="53" spans="1:12" x14ac:dyDescent="0.3">
      <c r="A53" s="98"/>
      <c r="B53" s="98"/>
      <c r="C53" s="98"/>
      <c r="D53" s="98"/>
      <c r="E53" s="99"/>
      <c r="F53" s="99"/>
      <c r="G53" s="99"/>
      <c r="H53" s="99"/>
      <c r="I53" s="99"/>
      <c r="J53" s="99"/>
      <c r="K53" s="99"/>
      <c r="L53" s="71"/>
    </row>
    <row r="54" spans="1:12" x14ac:dyDescent="0.3">
      <c r="A54" s="71"/>
      <c r="B54" s="71"/>
      <c r="C54" s="71"/>
      <c r="D54" s="71"/>
      <c r="E54" s="71"/>
      <c r="F54" s="71"/>
      <c r="G54" s="71"/>
      <c r="H54" s="71"/>
      <c r="I54" s="71"/>
      <c r="J54" s="71"/>
      <c r="K54" s="100"/>
      <c r="L54" s="71"/>
    </row>
    <row r="55" spans="1:12" x14ac:dyDescent="0.3">
      <c r="A55" s="89"/>
      <c r="B55" s="89"/>
      <c r="C55" s="89"/>
      <c r="D55" s="89"/>
      <c r="E55" s="89"/>
      <c r="F55" s="89"/>
      <c r="G55" s="89"/>
      <c r="H55" s="89"/>
      <c r="I55" s="89"/>
      <c r="J55" s="89"/>
      <c r="K55" s="101"/>
      <c r="L55" s="71"/>
    </row>
    <row r="56" spans="1:12" x14ac:dyDescent="0.3">
      <c r="A56" s="89"/>
      <c r="B56" s="89"/>
      <c r="C56" s="89"/>
      <c r="D56" s="89"/>
      <c r="E56" s="89"/>
      <c r="F56" s="89"/>
      <c r="G56" s="89"/>
      <c r="H56" s="89"/>
      <c r="I56" s="89"/>
      <c r="J56" s="89"/>
      <c r="K56" s="101"/>
      <c r="L56" s="71"/>
    </row>
    <row r="57" spans="1:12" x14ac:dyDescent="0.3">
      <c r="A57" s="89"/>
      <c r="B57" s="89"/>
      <c r="C57" s="89"/>
      <c r="D57" s="89"/>
      <c r="E57" s="89"/>
      <c r="F57" s="89"/>
      <c r="G57" s="89"/>
      <c r="H57" s="89"/>
      <c r="I57" s="89"/>
      <c r="J57" s="89"/>
      <c r="K57" s="90"/>
      <c r="L57" s="71"/>
    </row>
    <row r="58" spans="1:12" x14ac:dyDescent="0.3">
      <c r="A58" s="71"/>
      <c r="B58" s="71"/>
      <c r="C58" s="71"/>
      <c r="D58" s="71"/>
      <c r="E58" s="71"/>
      <c r="F58" s="71"/>
      <c r="G58" s="71"/>
      <c r="H58" s="71"/>
      <c r="I58" s="71"/>
      <c r="J58" s="71"/>
      <c r="K58" s="71"/>
      <c r="L58" s="71"/>
    </row>
    <row r="59" spans="1:12" x14ac:dyDescent="0.3">
      <c r="A59" s="71"/>
      <c r="B59" s="71"/>
      <c r="C59" s="71"/>
      <c r="D59" s="71"/>
      <c r="E59" s="71"/>
      <c r="F59" s="102"/>
      <c r="G59" s="102"/>
      <c r="H59" s="102"/>
      <c r="I59" s="102"/>
      <c r="J59" s="102"/>
      <c r="K59" s="103"/>
      <c r="L59" s="71"/>
    </row>
    <row r="60" spans="1:12" x14ac:dyDescent="0.3">
      <c r="A60" s="71"/>
      <c r="B60" s="71"/>
      <c r="C60" s="71"/>
      <c r="D60" s="71"/>
      <c r="E60" s="71"/>
      <c r="F60" s="71"/>
      <c r="G60" s="71"/>
      <c r="H60" s="71"/>
      <c r="I60" s="71"/>
      <c r="J60" s="71"/>
      <c r="K60" s="71"/>
      <c r="L60" s="71"/>
    </row>
    <row r="61" spans="1:12" x14ac:dyDescent="0.3">
      <c r="A61" s="71"/>
      <c r="B61" s="71"/>
      <c r="C61" s="71"/>
      <c r="D61" s="71"/>
      <c r="E61" s="71"/>
      <c r="F61" s="71"/>
      <c r="G61" s="71"/>
      <c r="H61" s="71"/>
      <c r="I61" s="71"/>
      <c r="J61" s="71"/>
      <c r="K61" s="71"/>
      <c r="L61" s="71"/>
    </row>
    <row r="62" spans="1:12" x14ac:dyDescent="0.3">
      <c r="A62" s="71"/>
      <c r="B62" s="71"/>
      <c r="C62" s="71"/>
      <c r="D62" s="71"/>
      <c r="E62" s="71"/>
      <c r="F62" s="71"/>
      <c r="G62" s="71"/>
      <c r="H62" s="71"/>
      <c r="I62" s="71"/>
      <c r="J62" s="71"/>
      <c r="K62" s="71"/>
      <c r="L62" s="71"/>
    </row>
    <row r="63" spans="1:12" x14ac:dyDescent="0.3">
      <c r="A63" s="71"/>
      <c r="B63" s="71"/>
      <c r="C63" s="71"/>
      <c r="D63" s="71"/>
      <c r="E63" s="71"/>
      <c r="F63" s="71"/>
      <c r="G63" s="71"/>
      <c r="H63" s="71"/>
      <c r="I63" s="71"/>
      <c r="J63" s="71"/>
      <c r="K63" s="71"/>
      <c r="L63" s="71"/>
    </row>
    <row r="64" spans="1:12" x14ac:dyDescent="0.3">
      <c r="A64" s="71"/>
      <c r="B64" s="71"/>
      <c r="C64" s="71"/>
      <c r="D64" s="71"/>
      <c r="E64" s="71"/>
      <c r="F64" s="71"/>
      <c r="G64" s="71"/>
      <c r="H64" s="71"/>
      <c r="I64" s="71"/>
      <c r="J64" s="71"/>
      <c r="K64" s="71"/>
      <c r="L64" s="71"/>
    </row>
    <row r="65" spans="1:12" x14ac:dyDescent="0.3">
      <c r="A65" s="71"/>
      <c r="B65" s="71"/>
      <c r="C65" s="71"/>
      <c r="D65" s="71"/>
      <c r="E65" s="71"/>
      <c r="F65" s="71"/>
      <c r="G65" s="71"/>
      <c r="H65" s="71"/>
      <c r="I65" s="71"/>
      <c r="J65" s="71"/>
      <c r="K65" s="71"/>
      <c r="L65" s="71"/>
    </row>
    <row r="66" spans="1:12" x14ac:dyDescent="0.3">
      <c r="A66" s="71"/>
      <c r="B66" s="71"/>
      <c r="C66" s="71"/>
      <c r="D66" s="71"/>
      <c r="E66" s="71"/>
      <c r="F66" s="71"/>
      <c r="G66" s="71"/>
      <c r="H66" s="71"/>
      <c r="I66" s="71"/>
      <c r="J66" s="71"/>
      <c r="K66" s="71"/>
      <c r="L66" s="71"/>
    </row>
    <row r="67" spans="1:12" x14ac:dyDescent="0.3">
      <c r="A67" s="71"/>
      <c r="B67" s="71"/>
      <c r="C67" s="71"/>
      <c r="D67" s="71"/>
      <c r="E67" s="71"/>
      <c r="F67" s="71"/>
      <c r="G67" s="71"/>
      <c r="H67" s="71"/>
      <c r="I67" s="71"/>
      <c r="J67" s="71"/>
      <c r="K67" s="71"/>
      <c r="L67" s="71"/>
    </row>
    <row r="68" spans="1:12" x14ac:dyDescent="0.3">
      <c r="A68" s="71"/>
      <c r="B68" s="71"/>
      <c r="C68" s="71"/>
      <c r="D68" s="71"/>
      <c r="E68" s="71"/>
      <c r="F68" s="71"/>
      <c r="G68" s="71"/>
      <c r="H68" s="71"/>
      <c r="I68" s="71"/>
      <c r="J68" s="71"/>
      <c r="K68" s="71"/>
      <c r="L68" s="71"/>
    </row>
    <row r="69" spans="1:12" x14ac:dyDescent="0.3">
      <c r="A69" s="71"/>
      <c r="B69" s="71"/>
      <c r="C69" s="71"/>
      <c r="D69" s="71"/>
      <c r="E69" s="71"/>
      <c r="F69" s="71"/>
      <c r="G69" s="71"/>
      <c r="H69" s="71"/>
      <c r="I69" s="71"/>
      <c r="J69" s="71"/>
      <c r="K69" s="71"/>
      <c r="L69" s="71"/>
    </row>
    <row r="70" spans="1:12" x14ac:dyDescent="0.3">
      <c r="A70" s="71"/>
      <c r="B70" s="71"/>
      <c r="C70" s="71"/>
      <c r="D70" s="71"/>
      <c r="E70" s="71"/>
      <c r="F70" s="71"/>
      <c r="G70" s="71"/>
      <c r="H70" s="71"/>
      <c r="I70" s="71"/>
      <c r="J70" s="71"/>
      <c r="K70" s="71"/>
      <c r="L70" s="71"/>
    </row>
    <row r="71" spans="1:12" x14ac:dyDescent="0.3">
      <c r="A71" s="71"/>
      <c r="B71" s="71"/>
      <c r="C71" s="71"/>
      <c r="D71" s="71"/>
      <c r="E71" s="71"/>
      <c r="F71" s="71"/>
      <c r="G71" s="71"/>
      <c r="H71" s="71"/>
      <c r="I71" s="71"/>
      <c r="J71" s="71"/>
      <c r="K71" s="71"/>
      <c r="L71" s="71"/>
    </row>
    <row r="72" spans="1:12" x14ac:dyDescent="0.3">
      <c r="A72" s="71"/>
      <c r="B72" s="71"/>
      <c r="C72" s="71"/>
      <c r="D72" s="71"/>
      <c r="E72" s="71"/>
      <c r="F72" s="71"/>
      <c r="G72" s="71"/>
      <c r="H72" s="71"/>
      <c r="I72" s="71"/>
      <c r="J72" s="71"/>
      <c r="K72" s="71"/>
      <c r="L72" s="71"/>
    </row>
    <row r="73" spans="1:12" x14ac:dyDescent="0.3">
      <c r="A73" s="71"/>
      <c r="B73" s="71"/>
      <c r="C73" s="71"/>
      <c r="D73" s="71"/>
      <c r="E73" s="71"/>
      <c r="F73" s="71"/>
      <c r="G73" s="71"/>
      <c r="H73" s="71"/>
      <c r="I73" s="71"/>
      <c r="J73" s="71"/>
      <c r="K73" s="71"/>
      <c r="L73" s="71"/>
    </row>
    <row r="74" spans="1:12" x14ac:dyDescent="0.3">
      <c r="A74" s="71"/>
      <c r="B74" s="71"/>
      <c r="C74" s="71"/>
      <c r="D74" s="71"/>
      <c r="E74" s="71"/>
      <c r="F74" s="71"/>
      <c r="G74" s="71"/>
      <c r="H74" s="71"/>
      <c r="I74" s="71"/>
      <c r="J74" s="71"/>
      <c r="K74" s="71"/>
      <c r="L74" s="71"/>
    </row>
    <row r="75" spans="1:12" x14ac:dyDescent="0.3">
      <c r="A75" s="71"/>
      <c r="B75" s="71"/>
      <c r="C75" s="71"/>
      <c r="D75" s="71"/>
      <c r="E75" s="71"/>
      <c r="F75" s="71"/>
      <c r="G75" s="71"/>
      <c r="H75" s="71"/>
      <c r="I75" s="71"/>
      <c r="J75" s="71"/>
      <c r="K75" s="71"/>
      <c r="L75" s="71"/>
    </row>
    <row r="76" spans="1:12" x14ac:dyDescent="0.3">
      <c r="A76" s="71"/>
      <c r="B76" s="71"/>
      <c r="C76" s="71"/>
      <c r="D76" s="71"/>
      <c r="E76" s="71"/>
      <c r="F76" s="71"/>
      <c r="G76" s="71"/>
      <c r="H76" s="71"/>
      <c r="I76" s="71"/>
      <c r="J76" s="71"/>
      <c r="K76" s="71"/>
      <c r="L76" s="71"/>
    </row>
    <row r="77" spans="1:12" x14ac:dyDescent="0.3">
      <c r="A77" s="71"/>
      <c r="B77" s="71"/>
      <c r="C77" s="71"/>
      <c r="D77" s="71"/>
      <c r="E77" s="71"/>
      <c r="F77" s="71"/>
      <c r="G77" s="71"/>
      <c r="H77" s="71"/>
      <c r="I77" s="71"/>
      <c r="J77" s="71"/>
      <c r="K77" s="71"/>
      <c r="L77" s="71"/>
    </row>
    <row r="78" spans="1:12" x14ac:dyDescent="0.3">
      <c r="A78" s="71"/>
      <c r="B78" s="71"/>
      <c r="C78" s="71"/>
      <c r="D78" s="71"/>
      <c r="E78" s="71"/>
      <c r="F78" s="71"/>
      <c r="G78" s="71"/>
      <c r="H78" s="71"/>
      <c r="I78" s="71"/>
      <c r="J78" s="71"/>
      <c r="K78" s="71"/>
      <c r="L78" s="71"/>
    </row>
    <row r="79" spans="1:12" x14ac:dyDescent="0.3">
      <c r="A79" s="71"/>
      <c r="B79" s="71"/>
      <c r="C79" s="71"/>
      <c r="D79" s="71"/>
      <c r="E79" s="71"/>
      <c r="F79" s="71"/>
      <c r="G79" s="71"/>
      <c r="H79" s="71"/>
      <c r="I79" s="71"/>
      <c r="J79" s="71"/>
      <c r="K79" s="71"/>
      <c r="L79" s="71"/>
    </row>
    <row r="80" spans="1:12" x14ac:dyDescent="0.3">
      <c r="A80" s="71"/>
      <c r="B80" s="71"/>
      <c r="C80" s="71"/>
      <c r="D80" s="71"/>
      <c r="E80" s="71"/>
      <c r="F80" s="71"/>
      <c r="G80" s="71"/>
      <c r="H80" s="71"/>
      <c r="I80" s="71"/>
      <c r="J80" s="71"/>
      <c r="K80" s="71"/>
      <c r="L80" s="71"/>
    </row>
    <row r="81" spans="1:12" x14ac:dyDescent="0.3">
      <c r="A81" s="71"/>
      <c r="B81" s="71"/>
      <c r="C81" s="71"/>
      <c r="D81" s="71"/>
      <c r="E81" s="71"/>
      <c r="F81" s="71"/>
      <c r="G81" s="71"/>
      <c r="H81" s="71"/>
      <c r="I81" s="71"/>
      <c r="J81" s="71"/>
      <c r="K81" s="71"/>
      <c r="L81" s="71"/>
    </row>
    <row r="82" spans="1:12" x14ac:dyDescent="0.3">
      <c r="A82" s="71"/>
      <c r="B82" s="71"/>
      <c r="C82" s="71"/>
      <c r="D82" s="71"/>
      <c r="E82" s="71"/>
      <c r="F82" s="71"/>
      <c r="G82" s="71"/>
      <c r="H82" s="71"/>
      <c r="I82" s="71"/>
      <c r="J82" s="71"/>
      <c r="K82" s="71"/>
      <c r="L82" s="71"/>
    </row>
    <row r="83" spans="1:12" x14ac:dyDescent="0.3">
      <c r="A83" s="71"/>
      <c r="B83" s="71"/>
      <c r="C83" s="71"/>
      <c r="D83" s="71"/>
      <c r="E83" s="71"/>
      <c r="F83" s="71"/>
      <c r="G83" s="71"/>
      <c r="H83" s="71"/>
      <c r="I83" s="71"/>
      <c r="J83" s="71"/>
      <c r="K83" s="71"/>
      <c r="L83" s="71"/>
    </row>
    <row r="84" spans="1:12" x14ac:dyDescent="0.3">
      <c r="A84" s="71"/>
      <c r="B84" s="71"/>
      <c r="C84" s="71"/>
      <c r="D84" s="71"/>
      <c r="E84" s="71"/>
      <c r="F84" s="71"/>
      <c r="G84" s="71"/>
      <c r="H84" s="71"/>
      <c r="I84" s="71"/>
      <c r="J84" s="71"/>
      <c r="K84" s="71"/>
      <c r="L84" s="71"/>
    </row>
    <row r="85" spans="1:12" x14ac:dyDescent="0.3">
      <c r="A85" s="71"/>
      <c r="B85" s="71"/>
      <c r="C85" s="71"/>
      <c r="D85" s="71"/>
      <c r="E85" s="71"/>
      <c r="F85" s="71"/>
      <c r="G85" s="71"/>
      <c r="H85" s="71"/>
      <c r="I85" s="71"/>
      <c r="J85" s="71"/>
      <c r="K85" s="71"/>
      <c r="L85" s="71"/>
    </row>
    <row r="86" spans="1:12" x14ac:dyDescent="0.3">
      <c r="A86" s="71"/>
      <c r="B86" s="71"/>
      <c r="C86" s="71"/>
      <c r="D86" s="71"/>
      <c r="E86" s="71"/>
      <c r="F86" s="71"/>
      <c r="G86" s="71"/>
      <c r="H86" s="71"/>
      <c r="I86" s="71"/>
      <c r="J86" s="71"/>
      <c r="K86" s="71"/>
      <c r="L86" s="71"/>
    </row>
    <row r="87" spans="1:12" x14ac:dyDescent="0.3">
      <c r="A87" s="71"/>
      <c r="B87" s="71"/>
      <c r="C87" s="71"/>
      <c r="D87" s="71"/>
      <c r="E87" s="71"/>
      <c r="F87" s="71"/>
      <c r="G87" s="71"/>
      <c r="H87" s="71"/>
      <c r="I87" s="71"/>
      <c r="J87" s="71"/>
      <c r="K87" s="71"/>
      <c r="L87" s="71"/>
    </row>
    <row r="88" spans="1:12" x14ac:dyDescent="0.3">
      <c r="A88" s="71"/>
      <c r="B88" s="71"/>
      <c r="C88" s="71"/>
      <c r="D88" s="71"/>
      <c r="E88" s="71"/>
      <c r="F88" s="71"/>
      <c r="G88" s="71"/>
      <c r="H88" s="71"/>
      <c r="I88" s="71"/>
      <c r="J88" s="71"/>
      <c r="K88" s="71"/>
      <c r="L88" s="71"/>
    </row>
    <row r="89" spans="1:12" x14ac:dyDescent="0.3">
      <c r="A89" s="71"/>
      <c r="B89" s="71"/>
      <c r="C89" s="71"/>
      <c r="D89" s="71"/>
      <c r="E89" s="71"/>
      <c r="F89" s="71"/>
      <c r="G89" s="71"/>
      <c r="H89" s="71"/>
      <c r="I89" s="71"/>
      <c r="J89" s="71"/>
      <c r="K89" s="71"/>
      <c r="L89" s="71"/>
    </row>
    <row r="90" spans="1:12" x14ac:dyDescent="0.3">
      <c r="A90" s="71"/>
      <c r="B90" s="71"/>
      <c r="C90" s="71"/>
      <c r="D90" s="71"/>
      <c r="E90" s="71"/>
      <c r="F90" s="71"/>
      <c r="G90" s="71"/>
      <c r="H90" s="71"/>
      <c r="I90" s="71"/>
      <c r="J90" s="71"/>
      <c r="K90" s="71"/>
      <c r="L90" s="71"/>
    </row>
    <row r="91" spans="1:12" x14ac:dyDescent="0.3">
      <c r="A91" s="71"/>
      <c r="B91" s="71"/>
      <c r="C91" s="71"/>
      <c r="D91" s="71"/>
      <c r="E91" s="71"/>
      <c r="F91" s="71"/>
      <c r="G91" s="71"/>
      <c r="H91" s="71"/>
      <c r="I91" s="71"/>
      <c r="J91" s="71"/>
      <c r="K91" s="71"/>
      <c r="L91" s="71"/>
    </row>
    <row r="92" spans="1:12" x14ac:dyDescent="0.3">
      <c r="A92" s="71"/>
      <c r="B92" s="71"/>
      <c r="C92" s="71"/>
      <c r="D92" s="71"/>
      <c r="E92" s="71"/>
      <c r="F92" s="71"/>
      <c r="G92" s="71"/>
      <c r="H92" s="71"/>
      <c r="I92" s="71"/>
      <c r="J92" s="71"/>
      <c r="K92" s="71"/>
      <c r="L92" s="71"/>
    </row>
    <row r="93" spans="1:12" x14ac:dyDescent="0.3">
      <c r="A93" s="71"/>
      <c r="B93" s="71"/>
      <c r="C93" s="71"/>
      <c r="D93" s="71"/>
      <c r="E93" s="71"/>
      <c r="F93" s="71"/>
      <c r="G93" s="71"/>
      <c r="H93" s="71"/>
      <c r="I93" s="71"/>
      <c r="J93" s="71"/>
      <c r="K93" s="71"/>
      <c r="L93" s="71"/>
    </row>
    <row r="94" spans="1:12" x14ac:dyDescent="0.3">
      <c r="A94" s="71"/>
      <c r="B94" s="71"/>
      <c r="C94" s="71"/>
      <c r="D94" s="71"/>
      <c r="E94" s="71"/>
      <c r="F94" s="71"/>
      <c r="G94" s="71"/>
      <c r="H94" s="71"/>
      <c r="I94" s="71"/>
      <c r="J94" s="71"/>
      <c r="K94" s="71"/>
      <c r="L94" s="71"/>
    </row>
    <row r="95" spans="1:12" x14ac:dyDescent="0.3">
      <c r="A95" s="71"/>
      <c r="B95" s="71"/>
      <c r="C95" s="71"/>
      <c r="D95" s="71"/>
      <c r="E95" s="71"/>
      <c r="F95" s="71"/>
      <c r="G95" s="71"/>
      <c r="H95" s="71"/>
      <c r="I95" s="71"/>
      <c r="J95" s="71"/>
      <c r="K95" s="71"/>
      <c r="L95" s="71"/>
    </row>
    <row r="96" spans="1:12" x14ac:dyDescent="0.3">
      <c r="A96" s="71"/>
      <c r="B96" s="71"/>
      <c r="C96" s="71"/>
      <c r="D96" s="71"/>
      <c r="E96" s="71"/>
      <c r="F96" s="71"/>
      <c r="G96" s="71"/>
      <c r="H96" s="71"/>
      <c r="I96" s="71"/>
      <c r="J96" s="71"/>
      <c r="K96" s="71"/>
      <c r="L96" s="71"/>
    </row>
    <row r="97" spans="1:12" x14ac:dyDescent="0.3">
      <c r="A97" s="71"/>
      <c r="B97" s="71"/>
      <c r="C97" s="71"/>
      <c r="D97" s="71"/>
      <c r="E97" s="71"/>
      <c r="F97" s="71"/>
      <c r="G97" s="71"/>
      <c r="H97" s="71"/>
      <c r="I97" s="71"/>
      <c r="J97" s="71"/>
      <c r="K97" s="71"/>
      <c r="L97" s="71"/>
    </row>
    <row r="98" spans="1:12" x14ac:dyDescent="0.3">
      <c r="A98" s="71"/>
      <c r="B98" s="71"/>
      <c r="C98" s="71"/>
      <c r="D98" s="71"/>
      <c r="E98" s="71"/>
      <c r="F98" s="71"/>
      <c r="G98" s="71"/>
      <c r="H98" s="71"/>
      <c r="I98" s="71"/>
      <c r="J98" s="71"/>
      <c r="K98" s="71"/>
      <c r="L98" s="71"/>
    </row>
    <row r="99" spans="1:12" x14ac:dyDescent="0.3">
      <c r="A99" s="71"/>
      <c r="B99" s="71"/>
      <c r="C99" s="71"/>
      <c r="D99" s="71"/>
      <c r="E99" s="71"/>
      <c r="F99" s="71"/>
      <c r="G99" s="71"/>
      <c r="H99" s="71"/>
      <c r="I99" s="71"/>
      <c r="J99" s="71"/>
      <c r="K99" s="71"/>
      <c r="L99" s="71"/>
    </row>
    <row r="100" spans="1:12" x14ac:dyDescent="0.3">
      <c r="A100" s="71"/>
      <c r="B100" s="71"/>
      <c r="C100" s="71"/>
      <c r="D100" s="71"/>
      <c r="E100" s="71"/>
      <c r="F100" s="71"/>
      <c r="G100" s="71"/>
      <c r="H100" s="71"/>
      <c r="I100" s="71"/>
      <c r="J100" s="71"/>
      <c r="K100" s="71"/>
      <c r="L100" s="71"/>
    </row>
    <row r="101" spans="1:12" x14ac:dyDescent="0.3">
      <c r="A101" s="71"/>
      <c r="B101" s="71"/>
      <c r="C101" s="71"/>
      <c r="D101" s="71"/>
      <c r="E101" s="71"/>
      <c r="F101" s="71"/>
      <c r="G101" s="71"/>
      <c r="H101" s="71"/>
      <c r="I101" s="71"/>
      <c r="J101" s="71"/>
      <c r="K101" s="71"/>
      <c r="L101" s="71"/>
    </row>
    <row r="102" spans="1:12" x14ac:dyDescent="0.3">
      <c r="A102" s="71"/>
      <c r="B102" s="71"/>
      <c r="C102" s="71"/>
      <c r="D102" s="71"/>
      <c r="E102" s="71"/>
      <c r="F102" s="71"/>
      <c r="G102" s="71"/>
      <c r="H102" s="71"/>
      <c r="I102" s="71"/>
      <c r="J102" s="71"/>
      <c r="K102" s="71"/>
      <c r="L102" s="71"/>
    </row>
    <row r="103" spans="1:12" x14ac:dyDescent="0.3">
      <c r="A103" s="71"/>
      <c r="B103" s="71"/>
      <c r="C103" s="71"/>
      <c r="D103" s="71"/>
      <c r="E103" s="71"/>
      <c r="F103" s="71"/>
      <c r="G103" s="71"/>
      <c r="H103" s="71"/>
      <c r="I103" s="71"/>
      <c r="J103" s="71"/>
      <c r="K103" s="71"/>
      <c r="L103" s="71"/>
    </row>
    <row r="104" spans="1:12" x14ac:dyDescent="0.3">
      <c r="A104" s="71"/>
      <c r="B104" s="71"/>
      <c r="C104" s="71"/>
      <c r="D104" s="71"/>
      <c r="E104" s="71"/>
      <c r="F104" s="71"/>
      <c r="G104" s="71"/>
      <c r="H104" s="71"/>
      <c r="I104" s="71"/>
      <c r="J104" s="71"/>
      <c r="K104" s="71"/>
      <c r="L104" s="71"/>
    </row>
    <row r="105" spans="1:12" x14ac:dyDescent="0.3">
      <c r="A105" s="71"/>
      <c r="B105" s="71"/>
      <c r="C105" s="71"/>
      <c r="D105" s="71"/>
      <c r="E105" s="71"/>
      <c r="F105" s="71"/>
      <c r="G105" s="71"/>
      <c r="H105" s="71"/>
      <c r="I105" s="71"/>
      <c r="J105" s="71"/>
      <c r="K105" s="71"/>
      <c r="L105" s="71"/>
    </row>
    <row r="106" spans="1:12" x14ac:dyDescent="0.3">
      <c r="A106" s="71"/>
      <c r="B106" s="71"/>
      <c r="C106" s="71"/>
      <c r="D106" s="71"/>
      <c r="E106" s="71"/>
      <c r="F106" s="71"/>
      <c r="G106" s="71"/>
      <c r="H106" s="71"/>
      <c r="I106" s="71"/>
      <c r="J106" s="71"/>
      <c r="K106" s="71"/>
      <c r="L106" s="71"/>
    </row>
    <row r="107" spans="1:12" x14ac:dyDescent="0.3">
      <c r="A107" s="71"/>
      <c r="B107" s="71"/>
      <c r="C107" s="71"/>
      <c r="D107" s="71"/>
      <c r="E107" s="71"/>
      <c r="F107" s="71"/>
      <c r="G107" s="71"/>
      <c r="H107" s="71"/>
      <c r="I107" s="71"/>
      <c r="J107" s="71"/>
      <c r="K107" s="71"/>
      <c r="L107" s="71"/>
    </row>
    <row r="108" spans="1:12" x14ac:dyDescent="0.3">
      <c r="A108" s="71"/>
      <c r="B108" s="71"/>
      <c r="C108" s="71"/>
      <c r="D108" s="71"/>
      <c r="E108" s="71"/>
      <c r="F108" s="71"/>
      <c r="G108" s="71"/>
      <c r="H108" s="71"/>
      <c r="I108" s="71"/>
      <c r="J108" s="71"/>
      <c r="K108" s="71"/>
      <c r="L108" s="71"/>
    </row>
    <row r="109" spans="1:12" x14ac:dyDescent="0.3">
      <c r="A109" s="71"/>
      <c r="B109" s="71"/>
      <c r="C109" s="71"/>
      <c r="D109" s="71"/>
      <c r="E109" s="71"/>
      <c r="F109" s="71"/>
      <c r="G109" s="71"/>
      <c r="H109" s="71"/>
      <c r="I109" s="71"/>
      <c r="J109" s="71"/>
      <c r="K109" s="71"/>
      <c r="L109" s="71"/>
    </row>
    <row r="110" spans="1:12" x14ac:dyDescent="0.3">
      <c r="A110" s="71"/>
      <c r="B110" s="71"/>
      <c r="C110" s="71"/>
      <c r="D110" s="71"/>
      <c r="E110" s="71"/>
      <c r="F110" s="71"/>
      <c r="G110" s="71"/>
      <c r="H110" s="71"/>
      <c r="I110" s="71"/>
      <c r="J110" s="71"/>
      <c r="K110" s="71"/>
      <c r="L110" s="71"/>
    </row>
    <row r="111" spans="1:12" x14ac:dyDescent="0.3">
      <c r="A111" s="71"/>
      <c r="B111" s="71"/>
      <c r="C111" s="71"/>
      <c r="D111" s="71"/>
      <c r="E111" s="71"/>
      <c r="F111" s="71"/>
      <c r="G111" s="71"/>
      <c r="H111" s="71"/>
      <c r="I111" s="71"/>
      <c r="J111" s="71"/>
      <c r="K111" s="71"/>
      <c r="L111" s="71"/>
    </row>
    <row r="112" spans="1:12" x14ac:dyDescent="0.3">
      <c r="A112" s="71"/>
      <c r="B112" s="71"/>
      <c r="C112" s="71"/>
      <c r="D112" s="71"/>
      <c r="E112" s="71"/>
      <c r="F112" s="71"/>
      <c r="G112" s="71"/>
      <c r="H112" s="71"/>
      <c r="I112" s="71"/>
      <c r="J112" s="71"/>
      <c r="K112" s="71"/>
      <c r="L112" s="71"/>
    </row>
    <row r="113" spans="1:12" x14ac:dyDescent="0.3">
      <c r="A113" s="71"/>
      <c r="B113" s="71"/>
      <c r="C113" s="71"/>
      <c r="D113" s="71"/>
      <c r="E113" s="71"/>
      <c r="F113" s="71"/>
      <c r="G113" s="71"/>
      <c r="H113" s="71"/>
      <c r="I113" s="71"/>
      <c r="J113" s="71"/>
      <c r="K113" s="71"/>
      <c r="L113" s="71"/>
    </row>
    <row r="114" spans="1:12" x14ac:dyDescent="0.3">
      <c r="A114" s="71"/>
      <c r="B114" s="71"/>
      <c r="C114" s="71"/>
      <c r="D114" s="71"/>
      <c r="E114" s="71"/>
      <c r="F114" s="71"/>
      <c r="G114" s="71"/>
      <c r="H114" s="71"/>
      <c r="I114" s="71"/>
      <c r="J114" s="71"/>
      <c r="K114" s="71"/>
      <c r="L114" s="71"/>
    </row>
    <row r="115" spans="1:12" x14ac:dyDescent="0.3">
      <c r="A115" s="71"/>
      <c r="B115" s="71"/>
      <c r="C115" s="71"/>
      <c r="D115" s="71"/>
      <c r="E115" s="71"/>
      <c r="F115" s="71"/>
      <c r="G115" s="71"/>
      <c r="H115" s="71"/>
      <c r="I115" s="71"/>
      <c r="J115" s="71"/>
      <c r="K115" s="71"/>
      <c r="L115" s="71"/>
    </row>
    <row r="116" spans="1:12" x14ac:dyDescent="0.3">
      <c r="A116" s="71"/>
      <c r="B116" s="71"/>
      <c r="C116" s="71"/>
      <c r="D116" s="71"/>
      <c r="E116" s="71"/>
      <c r="F116" s="71"/>
      <c r="G116" s="71"/>
      <c r="H116" s="71"/>
      <c r="I116" s="71"/>
      <c r="J116" s="71"/>
      <c r="K116" s="71"/>
      <c r="L116" s="71"/>
    </row>
    <row r="117" spans="1:12" x14ac:dyDescent="0.3">
      <c r="A117" s="71"/>
      <c r="B117" s="71"/>
      <c r="C117" s="71"/>
      <c r="D117" s="71"/>
      <c r="E117" s="71"/>
      <c r="F117" s="71"/>
      <c r="G117" s="71"/>
      <c r="H117" s="71"/>
      <c r="I117" s="71"/>
      <c r="J117" s="71"/>
      <c r="K117" s="71"/>
      <c r="L117" s="71"/>
    </row>
    <row r="118" spans="1:12" x14ac:dyDescent="0.3">
      <c r="A118" s="71"/>
      <c r="B118" s="71"/>
      <c r="C118" s="71"/>
      <c r="D118" s="71"/>
      <c r="E118" s="71"/>
      <c r="F118" s="71"/>
      <c r="G118" s="71"/>
      <c r="H118" s="71"/>
      <c r="I118" s="71"/>
      <c r="J118" s="71"/>
      <c r="K118" s="71"/>
      <c r="L118" s="71"/>
    </row>
    <row r="119" spans="1:12" x14ac:dyDescent="0.3">
      <c r="A119" s="71"/>
      <c r="B119" s="71"/>
      <c r="C119" s="71"/>
      <c r="D119" s="71"/>
      <c r="E119" s="71"/>
      <c r="F119" s="71"/>
      <c r="G119" s="71"/>
      <c r="H119" s="71"/>
      <c r="I119" s="71"/>
      <c r="J119" s="71"/>
      <c r="K119" s="71"/>
      <c r="L119" s="71"/>
    </row>
    <row r="120" spans="1:12" x14ac:dyDescent="0.3">
      <c r="A120" s="71"/>
      <c r="B120" s="71"/>
      <c r="C120" s="71"/>
      <c r="D120" s="71"/>
      <c r="E120" s="71"/>
      <c r="F120" s="71"/>
      <c r="G120" s="71"/>
      <c r="H120" s="71"/>
      <c r="I120" s="71"/>
      <c r="J120" s="71"/>
      <c r="K120" s="71"/>
      <c r="L120" s="71"/>
    </row>
    <row r="121" spans="1:12" x14ac:dyDescent="0.3">
      <c r="A121" s="71"/>
      <c r="B121" s="71"/>
      <c r="C121" s="71"/>
      <c r="D121" s="71"/>
      <c r="E121" s="71"/>
      <c r="F121" s="71"/>
      <c r="G121" s="71"/>
      <c r="H121" s="71"/>
      <c r="I121" s="71"/>
      <c r="J121" s="71"/>
      <c r="K121" s="71"/>
      <c r="L121" s="71"/>
    </row>
    <row r="122" spans="1:12" x14ac:dyDescent="0.3">
      <c r="A122" s="71"/>
      <c r="B122" s="71"/>
      <c r="C122" s="71"/>
      <c r="D122" s="71"/>
      <c r="E122" s="71"/>
      <c r="F122" s="71"/>
      <c r="G122" s="71"/>
      <c r="H122" s="71"/>
      <c r="I122" s="71"/>
      <c r="J122" s="71"/>
      <c r="K122" s="71"/>
      <c r="L122" s="71"/>
    </row>
    <row r="123" spans="1:12" x14ac:dyDescent="0.3">
      <c r="A123" s="71"/>
      <c r="B123" s="71"/>
      <c r="C123" s="71"/>
      <c r="D123" s="71"/>
      <c r="E123" s="71"/>
      <c r="F123" s="71"/>
      <c r="G123" s="71"/>
      <c r="H123" s="71"/>
      <c r="I123" s="71"/>
      <c r="J123" s="71"/>
      <c r="K123" s="71"/>
      <c r="L123" s="71"/>
    </row>
    <row r="124" spans="1:12" x14ac:dyDescent="0.3">
      <c r="A124" s="71"/>
      <c r="B124" s="71"/>
      <c r="C124" s="71"/>
      <c r="D124" s="71"/>
      <c r="E124" s="71"/>
      <c r="F124" s="71"/>
      <c r="G124" s="71"/>
      <c r="H124" s="71"/>
      <c r="I124" s="71"/>
      <c r="J124" s="71"/>
      <c r="K124" s="71"/>
      <c r="L124" s="71"/>
    </row>
    <row r="125" spans="1:12" x14ac:dyDescent="0.3">
      <c r="A125" s="71"/>
      <c r="B125" s="71"/>
      <c r="C125" s="71"/>
      <c r="D125" s="71"/>
      <c r="E125" s="71"/>
      <c r="F125" s="71"/>
      <c r="G125" s="71"/>
      <c r="H125" s="71"/>
      <c r="I125" s="71"/>
      <c r="J125" s="71"/>
      <c r="K125" s="71"/>
      <c r="L125" s="71"/>
    </row>
    <row r="126" spans="1:12" x14ac:dyDescent="0.3">
      <c r="A126" s="71"/>
      <c r="B126" s="71"/>
      <c r="C126" s="71"/>
      <c r="D126" s="71"/>
      <c r="E126" s="71"/>
      <c r="F126" s="71"/>
      <c r="G126" s="71"/>
      <c r="H126" s="71"/>
      <c r="I126" s="71"/>
      <c r="J126" s="71"/>
      <c r="K126" s="71"/>
      <c r="L126" s="71"/>
    </row>
    <row r="127" spans="1:12" x14ac:dyDescent="0.3">
      <c r="A127" s="71"/>
      <c r="B127" s="71"/>
      <c r="C127" s="71"/>
      <c r="D127" s="71"/>
      <c r="E127" s="71"/>
      <c r="F127" s="71"/>
      <c r="G127" s="71"/>
      <c r="H127" s="71"/>
      <c r="I127" s="71"/>
      <c r="J127" s="71"/>
      <c r="K127" s="71"/>
      <c r="L127" s="71"/>
    </row>
    <row r="128" spans="1:12" x14ac:dyDescent="0.3">
      <c r="A128" s="71"/>
      <c r="B128" s="71"/>
      <c r="C128" s="71"/>
      <c r="D128" s="71"/>
      <c r="E128" s="71"/>
      <c r="F128" s="71"/>
      <c r="G128" s="71"/>
      <c r="H128" s="71"/>
      <c r="I128" s="71"/>
      <c r="J128" s="71"/>
      <c r="K128" s="71"/>
      <c r="L128" s="71"/>
    </row>
    <row r="129" spans="1:12" x14ac:dyDescent="0.3">
      <c r="A129" s="71"/>
      <c r="B129" s="71"/>
      <c r="C129" s="71"/>
      <c r="D129" s="71"/>
      <c r="E129" s="71"/>
      <c r="F129" s="71"/>
      <c r="G129" s="71"/>
      <c r="H129" s="71"/>
      <c r="I129" s="71"/>
      <c r="J129" s="71"/>
      <c r="K129" s="71"/>
      <c r="L129" s="71"/>
    </row>
    <row r="130" spans="1:12" x14ac:dyDescent="0.3">
      <c r="A130" s="71"/>
      <c r="B130" s="71"/>
      <c r="C130" s="71"/>
      <c r="D130" s="71"/>
      <c r="E130" s="71"/>
      <c r="F130" s="71"/>
      <c r="G130" s="71"/>
      <c r="H130" s="71"/>
      <c r="I130" s="71"/>
      <c r="J130" s="71"/>
      <c r="K130" s="71"/>
      <c r="L130" s="71"/>
    </row>
    <row r="131" spans="1:12" x14ac:dyDescent="0.3">
      <c r="A131" s="71"/>
      <c r="B131" s="71"/>
      <c r="C131" s="71"/>
      <c r="D131" s="71"/>
      <c r="E131" s="71"/>
      <c r="F131" s="71"/>
      <c r="G131" s="71"/>
      <c r="H131" s="71"/>
      <c r="I131" s="71"/>
      <c r="J131" s="71"/>
      <c r="K131" s="71"/>
      <c r="L131" s="71"/>
    </row>
    <row r="132" spans="1:12" x14ac:dyDescent="0.3">
      <c r="A132" s="71"/>
      <c r="B132" s="71"/>
      <c r="C132" s="71"/>
      <c r="D132" s="71"/>
      <c r="E132" s="71"/>
      <c r="F132" s="71"/>
      <c r="G132" s="71"/>
      <c r="H132" s="71"/>
      <c r="I132" s="71"/>
      <c r="J132" s="71"/>
      <c r="K132" s="71"/>
      <c r="L132" s="71"/>
    </row>
    <row r="133" spans="1:12" x14ac:dyDescent="0.3">
      <c r="A133" s="71"/>
      <c r="B133" s="71"/>
      <c r="C133" s="71"/>
      <c r="D133" s="71"/>
      <c r="E133" s="71"/>
      <c r="F133" s="71"/>
      <c r="G133" s="71"/>
      <c r="H133" s="71"/>
      <c r="I133" s="71"/>
      <c r="J133" s="71"/>
      <c r="K133" s="71"/>
      <c r="L133" s="71"/>
    </row>
    <row r="134" spans="1:12" x14ac:dyDescent="0.3">
      <c r="A134" s="71"/>
      <c r="B134" s="71"/>
      <c r="C134" s="71"/>
      <c r="D134" s="71"/>
      <c r="E134" s="71"/>
      <c r="F134" s="71"/>
      <c r="G134" s="71"/>
      <c r="H134" s="71"/>
      <c r="I134" s="71"/>
      <c r="J134" s="71"/>
      <c r="K134" s="71"/>
      <c r="L134" s="71"/>
    </row>
    <row r="135" spans="1:12" x14ac:dyDescent="0.3">
      <c r="A135" s="71"/>
      <c r="B135" s="71"/>
      <c r="C135" s="71"/>
      <c r="D135" s="71"/>
      <c r="E135" s="71"/>
      <c r="F135" s="71"/>
      <c r="G135" s="71"/>
      <c r="H135" s="71"/>
      <c r="I135" s="71"/>
      <c r="J135" s="71"/>
      <c r="K135" s="71"/>
      <c r="L135" s="71"/>
    </row>
    <row r="136" spans="1:12" x14ac:dyDescent="0.3">
      <c r="A136" s="71"/>
      <c r="B136" s="71"/>
      <c r="C136" s="71"/>
      <c r="D136" s="71"/>
      <c r="E136" s="71"/>
      <c r="F136" s="71"/>
      <c r="G136" s="71"/>
      <c r="H136" s="71"/>
      <c r="I136" s="71"/>
      <c r="J136" s="71"/>
      <c r="K136" s="71"/>
      <c r="L136" s="71"/>
    </row>
    <row r="137" spans="1:12" x14ac:dyDescent="0.3">
      <c r="A137" s="71"/>
      <c r="B137" s="71"/>
      <c r="C137" s="71"/>
      <c r="D137" s="71"/>
      <c r="E137" s="71"/>
      <c r="F137" s="71"/>
      <c r="G137" s="71"/>
      <c r="H137" s="71"/>
      <c r="I137" s="71"/>
      <c r="J137" s="71"/>
      <c r="K137" s="71"/>
      <c r="L137" s="71"/>
    </row>
    <row r="138" spans="1:12" x14ac:dyDescent="0.3">
      <c r="A138" s="71"/>
      <c r="B138" s="71"/>
      <c r="C138" s="71"/>
      <c r="D138" s="71"/>
      <c r="E138" s="71"/>
      <c r="F138" s="71"/>
      <c r="G138" s="71"/>
      <c r="H138" s="71"/>
      <c r="I138" s="71"/>
      <c r="J138" s="71"/>
      <c r="K138" s="71"/>
      <c r="L138" s="71"/>
    </row>
    <row r="139" spans="1:12" x14ac:dyDescent="0.3">
      <c r="A139" s="71"/>
      <c r="B139" s="71"/>
      <c r="C139" s="71"/>
      <c r="D139" s="71"/>
      <c r="E139" s="71"/>
      <c r="F139" s="71"/>
      <c r="G139" s="71"/>
      <c r="H139" s="71"/>
      <c r="I139" s="71"/>
      <c r="J139" s="71"/>
      <c r="K139" s="71"/>
      <c r="L139" s="71"/>
    </row>
    <row r="140" spans="1:12" x14ac:dyDescent="0.3">
      <c r="A140" s="71"/>
      <c r="B140" s="71"/>
      <c r="C140" s="71"/>
      <c r="D140" s="71"/>
      <c r="E140" s="71"/>
      <c r="F140" s="71"/>
      <c r="G140" s="71"/>
      <c r="H140" s="71"/>
      <c r="I140" s="71"/>
      <c r="J140" s="71"/>
      <c r="K140" s="71"/>
      <c r="L140" s="71"/>
    </row>
    <row r="141" spans="1:12" x14ac:dyDescent="0.3">
      <c r="A141" s="71"/>
      <c r="B141" s="71"/>
      <c r="C141" s="71"/>
      <c r="D141" s="71"/>
      <c r="E141" s="71"/>
      <c r="F141" s="71"/>
      <c r="G141" s="71"/>
      <c r="H141" s="71"/>
      <c r="I141" s="71"/>
      <c r="J141" s="71"/>
      <c r="K141" s="71"/>
      <c r="L141" s="71"/>
    </row>
    <row r="142" spans="1:12" x14ac:dyDescent="0.3">
      <c r="A142" s="71"/>
      <c r="B142" s="71"/>
      <c r="C142" s="71"/>
      <c r="D142" s="71"/>
      <c r="E142" s="71"/>
      <c r="F142" s="71"/>
      <c r="G142" s="71"/>
      <c r="H142" s="71"/>
      <c r="I142" s="71"/>
      <c r="J142" s="71"/>
      <c r="K142" s="71"/>
      <c r="L142" s="71"/>
    </row>
    <row r="143" spans="1:12" x14ac:dyDescent="0.3">
      <c r="A143" s="71"/>
      <c r="B143" s="71"/>
      <c r="C143" s="71"/>
      <c r="D143" s="71"/>
      <c r="E143" s="71"/>
      <c r="F143" s="71"/>
      <c r="G143" s="71"/>
      <c r="H143" s="71"/>
      <c r="I143" s="71"/>
      <c r="J143" s="71"/>
      <c r="K143" s="71"/>
      <c r="L143" s="71"/>
    </row>
    <row r="144" spans="1:12" x14ac:dyDescent="0.3">
      <c r="A144" s="71"/>
      <c r="B144" s="71"/>
      <c r="C144" s="71"/>
      <c r="D144" s="71"/>
      <c r="E144" s="71"/>
      <c r="F144" s="71"/>
      <c r="G144" s="71"/>
      <c r="H144" s="71"/>
      <c r="I144" s="71"/>
      <c r="J144" s="71"/>
      <c r="K144" s="71"/>
      <c r="L144" s="71"/>
    </row>
    <row r="145" spans="1:12" x14ac:dyDescent="0.3">
      <c r="A145" s="71"/>
      <c r="B145" s="71"/>
      <c r="C145" s="71"/>
      <c r="D145" s="71"/>
      <c r="E145" s="71"/>
      <c r="F145" s="71"/>
      <c r="G145" s="71"/>
      <c r="H145" s="71"/>
      <c r="I145" s="71"/>
      <c r="J145" s="71"/>
      <c r="K145" s="71"/>
      <c r="L145" s="71"/>
    </row>
    <row r="146" spans="1:12" x14ac:dyDescent="0.3">
      <c r="A146" s="71"/>
      <c r="B146" s="71"/>
      <c r="C146" s="71"/>
      <c r="D146" s="71"/>
      <c r="E146" s="71"/>
      <c r="F146" s="71"/>
      <c r="G146" s="71"/>
      <c r="H146" s="71"/>
      <c r="I146" s="71"/>
      <c r="J146" s="71"/>
      <c r="K146" s="71"/>
      <c r="L146" s="71"/>
    </row>
    <row r="147" spans="1:12" x14ac:dyDescent="0.3">
      <c r="A147" s="71"/>
      <c r="B147" s="71"/>
      <c r="C147" s="71"/>
      <c r="D147" s="71"/>
      <c r="E147" s="71"/>
      <c r="F147" s="71"/>
      <c r="G147" s="71"/>
      <c r="H147" s="71"/>
      <c r="I147" s="71"/>
      <c r="J147" s="71"/>
      <c r="K147" s="71"/>
      <c r="L147" s="71"/>
    </row>
    <row r="148" spans="1:12" x14ac:dyDescent="0.3">
      <c r="A148" s="71"/>
      <c r="B148" s="71"/>
      <c r="C148" s="71"/>
      <c r="D148" s="71"/>
      <c r="E148" s="71"/>
      <c r="F148" s="71"/>
      <c r="G148" s="71"/>
      <c r="H148" s="71"/>
      <c r="I148" s="71"/>
      <c r="J148" s="71"/>
      <c r="K148" s="71"/>
      <c r="L148" s="71"/>
    </row>
    <row r="149" spans="1:12" x14ac:dyDescent="0.3">
      <c r="A149" s="71"/>
      <c r="B149" s="71"/>
      <c r="C149" s="71"/>
      <c r="D149" s="71"/>
      <c r="E149" s="71"/>
      <c r="F149" s="71"/>
      <c r="G149" s="71"/>
      <c r="H149" s="71"/>
      <c r="I149" s="71"/>
      <c r="J149" s="71"/>
      <c r="K149" s="71"/>
      <c r="L149" s="71"/>
    </row>
    <row r="150" spans="1:12" x14ac:dyDescent="0.3">
      <c r="A150" s="71"/>
      <c r="B150" s="71"/>
      <c r="C150" s="71"/>
      <c r="D150" s="71"/>
      <c r="E150" s="71"/>
      <c r="F150" s="71"/>
      <c r="G150" s="71"/>
      <c r="H150" s="71"/>
      <c r="I150" s="71"/>
      <c r="J150" s="71"/>
      <c r="K150" s="71"/>
      <c r="L150" s="71"/>
    </row>
    <row r="151" spans="1:12" x14ac:dyDescent="0.3">
      <c r="A151" s="71"/>
      <c r="B151" s="71"/>
      <c r="C151" s="71"/>
      <c r="D151" s="71"/>
      <c r="E151" s="71"/>
      <c r="F151" s="71"/>
      <c r="G151" s="71"/>
      <c r="H151" s="71"/>
      <c r="I151" s="71"/>
      <c r="J151" s="71"/>
      <c r="K151" s="71"/>
      <c r="L151" s="71"/>
    </row>
    <row r="152" spans="1:12" x14ac:dyDescent="0.3">
      <c r="A152" s="71"/>
      <c r="B152" s="71"/>
      <c r="C152" s="71"/>
      <c r="D152" s="71"/>
      <c r="E152" s="71"/>
      <c r="F152" s="71"/>
      <c r="G152" s="71"/>
      <c r="H152" s="71"/>
      <c r="I152" s="71"/>
      <c r="J152" s="71"/>
      <c r="K152" s="71"/>
      <c r="L152" s="71"/>
    </row>
    <row r="153" spans="1:12" x14ac:dyDescent="0.3">
      <c r="A153" s="71"/>
      <c r="B153" s="71"/>
      <c r="C153" s="71"/>
      <c r="D153" s="71"/>
      <c r="E153" s="71"/>
      <c r="F153" s="71"/>
      <c r="G153" s="71"/>
      <c r="H153" s="71"/>
      <c r="I153" s="71"/>
      <c r="J153" s="71"/>
      <c r="K153" s="71"/>
      <c r="L153" s="71"/>
    </row>
    <row r="154" spans="1:12" x14ac:dyDescent="0.3">
      <c r="A154" s="71"/>
      <c r="B154" s="71"/>
      <c r="C154" s="71"/>
      <c r="D154" s="71"/>
      <c r="E154" s="71"/>
      <c r="F154" s="71"/>
      <c r="G154" s="71"/>
      <c r="H154" s="71"/>
      <c r="I154" s="71"/>
      <c r="J154" s="71"/>
      <c r="K154" s="71"/>
      <c r="L154" s="71"/>
    </row>
    <row r="155" spans="1:12" x14ac:dyDescent="0.3">
      <c r="A155" s="71"/>
      <c r="B155" s="71"/>
      <c r="C155" s="71"/>
      <c r="D155" s="71"/>
      <c r="E155" s="71"/>
      <c r="F155" s="71"/>
      <c r="G155" s="71"/>
      <c r="H155" s="71"/>
      <c r="I155" s="71"/>
      <c r="J155" s="71"/>
      <c r="K155" s="71"/>
      <c r="L155" s="71"/>
    </row>
    <row r="156" spans="1:12" x14ac:dyDescent="0.3">
      <c r="A156" s="71"/>
      <c r="B156" s="71"/>
      <c r="C156" s="71"/>
      <c r="D156" s="71"/>
      <c r="E156" s="71"/>
      <c r="F156" s="71"/>
      <c r="G156" s="71"/>
      <c r="H156" s="71"/>
      <c r="I156" s="71"/>
      <c r="J156" s="71"/>
      <c r="K156" s="71"/>
      <c r="L156" s="71"/>
    </row>
    <row r="157" spans="1:12" x14ac:dyDescent="0.3">
      <c r="A157" s="71"/>
      <c r="B157" s="71"/>
      <c r="C157" s="71"/>
      <c r="D157" s="71"/>
      <c r="E157" s="71"/>
      <c r="F157" s="71"/>
      <c r="G157" s="71"/>
      <c r="H157" s="71"/>
      <c r="I157" s="71"/>
      <c r="J157" s="71"/>
      <c r="K157" s="71"/>
      <c r="L157" s="71"/>
    </row>
    <row r="158" spans="1:12" x14ac:dyDescent="0.3">
      <c r="A158" s="71"/>
      <c r="B158" s="71"/>
      <c r="C158" s="71"/>
      <c r="D158" s="71"/>
      <c r="E158" s="71"/>
      <c r="F158" s="71"/>
      <c r="G158" s="71"/>
      <c r="H158" s="71"/>
      <c r="I158" s="71"/>
      <c r="J158" s="71"/>
      <c r="K158" s="71"/>
      <c r="L158" s="71"/>
    </row>
    <row r="159" spans="1:12" x14ac:dyDescent="0.3">
      <c r="A159" s="71"/>
      <c r="B159" s="71"/>
      <c r="C159" s="71"/>
      <c r="D159" s="71"/>
      <c r="E159" s="71"/>
      <c r="F159" s="71"/>
      <c r="G159" s="71"/>
      <c r="H159" s="71"/>
      <c r="I159" s="71"/>
      <c r="J159" s="71"/>
      <c r="K159" s="71"/>
      <c r="L159" s="71"/>
    </row>
    <row r="160" spans="1:12" x14ac:dyDescent="0.3">
      <c r="A160" s="71"/>
      <c r="B160" s="71"/>
      <c r="C160" s="71"/>
      <c r="D160" s="71"/>
      <c r="E160" s="71"/>
      <c r="F160" s="71"/>
      <c r="G160" s="71"/>
      <c r="H160" s="71"/>
      <c r="I160" s="71"/>
      <c r="J160" s="71"/>
      <c r="K160" s="71"/>
      <c r="L160" s="71"/>
    </row>
    <row r="161" spans="1:12" x14ac:dyDescent="0.3">
      <c r="A161" s="71"/>
      <c r="B161" s="71"/>
      <c r="C161" s="71"/>
      <c r="D161" s="71"/>
      <c r="E161" s="71"/>
      <c r="F161" s="71"/>
      <c r="G161" s="71"/>
      <c r="H161" s="71"/>
      <c r="I161" s="71"/>
      <c r="J161" s="71"/>
      <c r="K161" s="71"/>
      <c r="L161" s="71"/>
    </row>
    <row r="162" spans="1:12" x14ac:dyDescent="0.3">
      <c r="A162" s="71"/>
      <c r="B162" s="71"/>
      <c r="C162" s="71"/>
      <c r="D162" s="71"/>
      <c r="E162" s="71"/>
      <c r="F162" s="71"/>
      <c r="G162" s="71"/>
      <c r="H162" s="71"/>
      <c r="I162" s="71"/>
      <c r="J162" s="71"/>
      <c r="K162" s="71"/>
      <c r="L162" s="71"/>
    </row>
    <row r="163" spans="1:12" x14ac:dyDescent="0.3">
      <c r="A163" s="71"/>
      <c r="B163" s="71"/>
      <c r="C163" s="71"/>
      <c r="D163" s="71"/>
      <c r="E163" s="71"/>
      <c r="F163" s="71"/>
      <c r="G163" s="71"/>
      <c r="H163" s="71"/>
      <c r="I163" s="71"/>
      <c r="J163" s="71"/>
      <c r="K163" s="71"/>
      <c r="L163" s="71"/>
    </row>
  </sheetData>
  <mergeCells count="15">
    <mergeCell ref="A12:J12"/>
    <mergeCell ref="A2:K2"/>
    <mergeCell ref="A6:C6"/>
    <mergeCell ref="D6:K6"/>
    <mergeCell ref="A7:C7"/>
    <mergeCell ref="D7:K7"/>
    <mergeCell ref="A43:J43"/>
    <mergeCell ref="A44:J44"/>
    <mergeCell ref="A45:J45"/>
    <mergeCell ref="A13:J13"/>
    <mergeCell ref="A14:J14"/>
    <mergeCell ref="A19:C19"/>
    <mergeCell ref="D19:K19"/>
    <mergeCell ref="A20:C20"/>
    <mergeCell ref="D20:K20"/>
  </mergeCells>
  <pageMargins left="0.23622047244094491" right="0.23622047244094491" top="0.35433070866141736" bottom="0.35433070866141736"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Ppto. gto op</vt:lpstr>
      <vt:lpstr>ministraciones</vt:lpstr>
      <vt:lpstr>avance-financiero </vt:lpstr>
      <vt:lpstr>avance-físico</vt:lpstr>
      <vt:lpstr>Ppto. SP</vt:lpstr>
      <vt:lpstr>'Ppto. gto op'!Área_de_impresión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Cecilia Lozano Pérez</dc:creator>
  <cp:lastModifiedBy>ADRIAN RAMIREZ BARRIOS</cp:lastModifiedBy>
  <cp:lastPrinted>2022-01-13T16:58:20Z</cp:lastPrinted>
  <dcterms:created xsi:type="dcterms:W3CDTF">2020-11-09T16:22:27Z</dcterms:created>
  <dcterms:modified xsi:type="dcterms:W3CDTF">2022-03-23T19:42:51Z</dcterms:modified>
</cp:coreProperties>
</file>